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HCD\NAHTF\Year 2023\Website Changes\"/>
    </mc:Choice>
  </mc:AlternateContent>
  <xr:revisionPtr revIDLastSave="0" documentId="13_ncr:1_{5CA44471-4D4F-4B9F-9138-E2BF6982572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OOR Budget Calculator" sheetId="4" r:id="rId1"/>
    <sheet name="Homebuyer Cost Analysi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5" l="1"/>
  <c r="C15" i="5"/>
  <c r="C16" i="4"/>
  <c r="C13" i="4" l="1"/>
  <c r="C8" i="4"/>
  <c r="C14" i="4"/>
  <c r="C12" i="5" l="1"/>
  <c r="C32" i="5" s="1"/>
  <c r="C8" i="5"/>
  <c r="C24" i="5"/>
  <c r="C23" i="5"/>
  <c r="C31" i="5"/>
  <c r="C34" i="5"/>
  <c r="C9" i="4"/>
  <c r="C33" i="5"/>
  <c r="C25" i="4"/>
  <c r="C24" i="4"/>
  <c r="C23" i="4"/>
  <c r="C34" i="4" s="1"/>
  <c r="C22" i="5" l="1"/>
  <c r="C17" i="5"/>
  <c r="C33" i="4"/>
  <c r="C21" i="5"/>
  <c r="C18" i="4"/>
  <c r="C25" i="5" l="1"/>
  <c r="C30" i="5" s="1"/>
  <c r="C22" i="4"/>
  <c r="C35" i="4"/>
  <c r="C36" i="4" l="1"/>
  <c r="C26" i="4" l="1"/>
  <c r="C30" i="4" l="1"/>
  <c r="C32" i="4"/>
</calcChain>
</file>

<file path=xl/sharedStrings.xml><?xml version="1.0" encoding="utf-8"?>
<sst xmlns="http://schemas.openxmlformats.org/spreadsheetml/2006/main" count="55" uniqueCount="35">
  <si>
    <t>Total Budget Request</t>
  </si>
  <si>
    <t>LBP Testing</t>
  </si>
  <si>
    <r>
      <rPr>
        <b/>
        <u/>
        <sz val="11"/>
        <color theme="1"/>
        <rFont val="Cambria"/>
        <family val="1"/>
        <scheme val="major"/>
      </rPr>
      <t>OPTIONAL</t>
    </r>
    <r>
      <rPr>
        <b/>
        <sz val="11"/>
        <color theme="1"/>
        <rFont val="Cambria"/>
        <family val="1"/>
        <scheme val="major"/>
      </rPr>
      <t xml:space="preserve"> - Budget Calculator for OOR Projects</t>
    </r>
  </si>
  <si>
    <t>Final Budget</t>
  </si>
  <si>
    <t>Housing Management</t>
  </si>
  <si>
    <t>General Administration</t>
  </si>
  <si>
    <t>Lead Based Paint $ per unit  (optional) [enter the amount]</t>
  </si>
  <si>
    <t>Number of Units [enter # in project]</t>
  </si>
  <si>
    <t>Cost Analysis</t>
  </si>
  <si>
    <t>NAHTF funds requested per unit</t>
  </si>
  <si>
    <t>NAHTF funds per square foot</t>
  </si>
  <si>
    <t>LBP per unit</t>
  </si>
  <si>
    <t>Housing Management per unit</t>
  </si>
  <si>
    <t>Estimated $ Amount for Rehab/unit (max. $40,000) [enter the amount]</t>
  </si>
  <si>
    <t>General Administration per unit</t>
  </si>
  <si>
    <t>Housing Management Requested</t>
  </si>
  <si>
    <t>General Administration Requested</t>
  </si>
  <si>
    <t>Total Square Feet [estimate of all units in project combined]</t>
  </si>
  <si>
    <r>
      <rPr>
        <b/>
        <u/>
        <sz val="11"/>
        <color theme="1"/>
        <rFont val="Cambria"/>
        <family val="1"/>
        <scheme val="major"/>
      </rPr>
      <t>OPTIONAL</t>
    </r>
    <r>
      <rPr>
        <b/>
        <sz val="11"/>
        <color theme="1"/>
        <rFont val="Cambria"/>
        <family val="1"/>
        <scheme val="major"/>
      </rPr>
      <t xml:space="preserve"> - Cost Analysis for Homebuyer Projects</t>
    </r>
  </si>
  <si>
    <t>Number of NAHTF Units [enter # in project]</t>
  </si>
  <si>
    <t>Project Costs per unit</t>
  </si>
  <si>
    <t>Administrative Costs</t>
  </si>
  <si>
    <t>Total Project Costs</t>
  </si>
  <si>
    <t>Rehab costs per unit</t>
  </si>
  <si>
    <t>Project Costs (Primary + Support Activities)</t>
  </si>
  <si>
    <t>Estimated square feet per unit</t>
  </si>
  <si>
    <t>Total Administrative Costs</t>
  </si>
  <si>
    <t>Lead Based Paint NAHTF $ Requested</t>
  </si>
  <si>
    <r>
      <rPr>
        <b/>
        <sz val="11"/>
        <rFont val="Cambria"/>
        <family val="1"/>
        <scheme val="major"/>
      </rPr>
      <t>Housing Management</t>
    </r>
    <r>
      <rPr>
        <sz val="11"/>
        <rFont val="Cambria"/>
        <family val="1"/>
        <scheme val="major"/>
      </rPr>
      <t xml:space="preserve"> </t>
    </r>
    <r>
      <rPr>
        <sz val="11"/>
        <color rgb="FFFF0000"/>
        <rFont val="Cambria"/>
        <family val="1"/>
        <scheme val="major"/>
      </rPr>
      <t>(</t>
    </r>
    <r>
      <rPr>
        <b/>
        <sz val="11"/>
        <color rgb="FFFF0000"/>
        <rFont val="Cambria"/>
        <family val="1"/>
        <scheme val="major"/>
      </rPr>
      <t>Maximum</t>
    </r>
    <r>
      <rPr>
        <sz val="11"/>
        <color rgb="FFFF0000"/>
        <rFont val="Cambria"/>
        <family val="1"/>
        <scheme val="major"/>
      </rPr>
      <t xml:space="preserve"> |Lesser of $5,000/unit, </t>
    </r>
    <r>
      <rPr>
        <i/>
        <sz val="11"/>
        <color rgb="FFFF0000"/>
        <rFont val="Cambria"/>
        <family val="1"/>
        <scheme val="major"/>
      </rPr>
      <t>or</t>
    </r>
    <r>
      <rPr>
        <sz val="11"/>
        <color rgb="FFFF0000"/>
        <rFont val="Cambria"/>
        <family val="1"/>
        <scheme val="major"/>
      </rPr>
      <t xml:space="preserve"> $75,000)</t>
    </r>
  </si>
  <si>
    <r>
      <rPr>
        <b/>
        <sz val="11"/>
        <rFont val="Cambria"/>
        <family val="1"/>
        <scheme val="major"/>
      </rPr>
      <t>General Administration</t>
    </r>
    <r>
      <rPr>
        <sz val="11"/>
        <rFont val="Cambria"/>
        <family val="1"/>
        <scheme val="major"/>
      </rPr>
      <t xml:space="preserve"> </t>
    </r>
    <r>
      <rPr>
        <sz val="11"/>
        <color rgb="FFFF0000"/>
        <rFont val="Cambria"/>
        <family val="1"/>
        <scheme val="major"/>
      </rPr>
      <t>(</t>
    </r>
    <r>
      <rPr>
        <b/>
        <sz val="11"/>
        <color rgb="FFFF0000"/>
        <rFont val="Cambria"/>
        <family val="1"/>
        <scheme val="major"/>
      </rPr>
      <t xml:space="preserve">Maximum </t>
    </r>
    <r>
      <rPr>
        <sz val="11"/>
        <color rgb="FFFF0000"/>
        <rFont val="Cambria"/>
        <family val="1"/>
        <scheme val="major"/>
      </rPr>
      <t>| Not to exceed $20,000 Max)</t>
    </r>
  </si>
  <si>
    <r>
      <t xml:space="preserve">Total Project Costs (TPC) </t>
    </r>
    <r>
      <rPr>
        <sz val="11"/>
        <color rgb="FFFF0000"/>
        <rFont val="Cambria"/>
        <family val="1"/>
        <scheme val="major"/>
      </rPr>
      <t>Do not exceed $750,000</t>
    </r>
  </si>
  <si>
    <t>Total amount of NAHTF funds for Rehabilitation Activity</t>
  </si>
  <si>
    <t>*TPC = NAHTF Primary + NAHTF Support Activities</t>
  </si>
  <si>
    <t>Total NAHTF Funded Project Costs [enter the amount]</t>
  </si>
  <si>
    <t>Total NAHTF Funded Project Costs (TPC)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</si>
</sst>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i/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i/>
      <sz val="9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2" fillId="2" borderId="1" xfId="0" applyFont="1" applyFill="1" applyBorder="1" applyProtection="1"/>
    <xf numFmtId="0" fontId="2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5" fontId="1" fillId="0" borderId="1" xfId="0" applyNumberFormat="1" applyFont="1" applyBorder="1" applyAlignment="1" applyProtection="1">
      <alignment horizontal="center"/>
    </xf>
    <xf numFmtId="5" fontId="2" fillId="0" borderId="1" xfId="0" applyNumberFormat="1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wrapText="1"/>
    </xf>
    <xf numFmtId="0" fontId="0" fillId="0" borderId="0" xfId="0" applyFill="1" applyBorder="1" applyProtection="1"/>
    <xf numFmtId="5" fontId="0" fillId="0" borderId="0" xfId="0" applyNumberFormat="1" applyProtection="1"/>
    <xf numFmtId="165" fontId="0" fillId="0" borderId="0" xfId="0" applyNumberFormat="1" applyProtection="1"/>
    <xf numFmtId="5" fontId="2" fillId="0" borderId="1" xfId="0" applyNumberFormat="1" applyFont="1" applyBorder="1" applyAlignment="1" applyProtection="1">
      <alignment horizontal="left"/>
    </xf>
    <xf numFmtId="0" fontId="2" fillId="0" borderId="1" xfId="0" applyFont="1" applyBorder="1" applyProtection="1"/>
    <xf numFmtId="0" fontId="2" fillId="3" borderId="1" xfId="0" applyFont="1" applyFill="1" applyBorder="1" applyAlignment="1" applyProtection="1">
      <alignment horizontal="center"/>
      <protection locked="0"/>
    </xf>
    <xf numFmtId="5" fontId="2" fillId="3" borderId="1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7" fontId="0" fillId="0" borderId="0" xfId="0" applyNumberFormat="1" applyProtection="1"/>
    <xf numFmtId="3" fontId="2" fillId="3" borderId="1" xfId="0" applyNumberFormat="1" applyFont="1" applyFill="1" applyBorder="1" applyAlignment="1" applyProtection="1">
      <alignment horizontal="center"/>
      <protection locked="0"/>
    </xf>
    <xf numFmtId="5" fontId="4" fillId="0" borderId="1" xfId="0" applyNumberFormat="1" applyFont="1" applyBorder="1" applyAlignment="1" applyProtection="1">
      <alignment horizontal="center"/>
    </xf>
    <xf numFmtId="5" fontId="2" fillId="0" borderId="1" xfId="0" applyNumberFormat="1" applyFont="1" applyFill="1" applyBorder="1" applyAlignment="1" applyProtection="1">
      <alignment horizontal="center"/>
    </xf>
    <xf numFmtId="5" fontId="1" fillId="0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5" fontId="1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55"/>
  <sheetViews>
    <sheetView zoomScale="130" zoomScaleNormal="130" workbookViewId="0">
      <selection activeCell="C14" sqref="C14"/>
    </sheetView>
  </sheetViews>
  <sheetFormatPr defaultColWidth="9.109375" defaultRowHeight="14.4" x14ac:dyDescent="0.3"/>
  <cols>
    <col min="1" max="1" width="3" style="1" customWidth="1"/>
    <col min="2" max="2" width="65.109375" style="1" customWidth="1"/>
    <col min="3" max="3" width="13" style="1" customWidth="1"/>
    <col min="4" max="4" width="14.5546875" style="1" customWidth="1"/>
    <col min="5" max="5" width="10.88671875" style="1" bestFit="1" customWidth="1"/>
    <col min="6" max="16384" width="9.109375" style="1"/>
  </cols>
  <sheetData>
    <row r="2" spans="2:5" x14ac:dyDescent="0.3">
      <c r="B2" s="23" t="s">
        <v>2</v>
      </c>
      <c r="C2" s="24"/>
    </row>
    <row r="3" spans="2:5" ht="6.75" customHeight="1" x14ac:dyDescent="0.3">
      <c r="B3" s="2"/>
      <c r="C3" s="2"/>
    </row>
    <row r="5" spans="2:5" x14ac:dyDescent="0.3">
      <c r="B5" s="23" t="s">
        <v>24</v>
      </c>
      <c r="C5" s="24"/>
    </row>
    <row r="6" spans="2:5" x14ac:dyDescent="0.3">
      <c r="B6" s="3" t="s">
        <v>7</v>
      </c>
      <c r="C6" s="14"/>
    </row>
    <row r="7" spans="2:5" ht="16.5" customHeight="1" x14ac:dyDescent="0.3">
      <c r="B7" s="3" t="s">
        <v>13</v>
      </c>
      <c r="C7" s="16"/>
    </row>
    <row r="8" spans="2:5" x14ac:dyDescent="0.3">
      <c r="B8" s="3" t="s">
        <v>31</v>
      </c>
      <c r="C8" s="26">
        <f>C6*C7</f>
        <v>0</v>
      </c>
    </row>
    <row r="9" spans="2:5" x14ac:dyDescent="0.3">
      <c r="B9" s="8" t="s">
        <v>30</v>
      </c>
      <c r="C9" s="25">
        <f>C8</f>
        <v>0</v>
      </c>
    </row>
    <row r="10" spans="2:5" x14ac:dyDescent="0.3">
      <c r="B10" s="8"/>
      <c r="C10" s="6"/>
      <c r="E10" s="17"/>
    </row>
    <row r="11" spans="2:5" x14ac:dyDescent="0.3">
      <c r="B11" s="23" t="s">
        <v>21</v>
      </c>
      <c r="C11" s="24"/>
      <c r="E11" s="17"/>
    </row>
    <row r="12" spans="2:5" x14ac:dyDescent="0.3">
      <c r="B12" s="3" t="s">
        <v>6</v>
      </c>
      <c r="C12" s="16"/>
    </row>
    <row r="13" spans="2:5" x14ac:dyDescent="0.3">
      <c r="B13" s="3" t="s">
        <v>27</v>
      </c>
      <c r="C13" s="26">
        <f>C12*C6</f>
        <v>0</v>
      </c>
    </row>
    <row r="14" spans="2:5" ht="16.8" customHeight="1" x14ac:dyDescent="0.3">
      <c r="B14" s="22" t="s">
        <v>28</v>
      </c>
      <c r="C14" s="19">
        <f>MIN(C6*5000,75000)</f>
        <v>0</v>
      </c>
      <c r="E14" s="17"/>
    </row>
    <row r="15" spans="2:5" ht="15.75" customHeight="1" x14ac:dyDescent="0.3">
      <c r="B15" s="3" t="s">
        <v>15</v>
      </c>
      <c r="C15" s="15"/>
      <c r="E15" s="17"/>
    </row>
    <row r="16" spans="2:5" ht="15" customHeight="1" x14ac:dyDescent="0.3">
      <c r="B16" s="22" t="s">
        <v>29</v>
      </c>
      <c r="C16" s="19">
        <f>MAX(20000)</f>
        <v>20000</v>
      </c>
    </row>
    <row r="17" spans="2:3" ht="15.75" customHeight="1" x14ac:dyDescent="0.3">
      <c r="B17" s="3" t="s">
        <v>16</v>
      </c>
      <c r="C17" s="15"/>
    </row>
    <row r="18" spans="2:3" ht="15.75" customHeight="1" x14ac:dyDescent="0.3">
      <c r="B18" s="4" t="s">
        <v>26</v>
      </c>
      <c r="C18" s="21">
        <f>C13+C15+C17</f>
        <v>0</v>
      </c>
    </row>
    <row r="19" spans="2:3" ht="15.75" customHeight="1" x14ac:dyDescent="0.3">
      <c r="B19" s="3"/>
      <c r="C19" s="12"/>
    </row>
    <row r="20" spans="2:3" x14ac:dyDescent="0.3">
      <c r="B20" s="23" t="s">
        <v>3</v>
      </c>
      <c r="C20" s="24"/>
    </row>
    <row r="21" spans="2:3" x14ac:dyDescent="0.3">
      <c r="B21" s="2"/>
      <c r="C21" s="7"/>
    </row>
    <row r="22" spans="2:3" x14ac:dyDescent="0.3">
      <c r="B22" s="13" t="s">
        <v>22</v>
      </c>
      <c r="C22" s="6">
        <f>C9</f>
        <v>0</v>
      </c>
    </row>
    <row r="23" spans="2:3" ht="15.75" customHeight="1" x14ac:dyDescent="0.3">
      <c r="B23" s="3" t="s">
        <v>1</v>
      </c>
      <c r="C23" s="6">
        <f>C13</f>
        <v>0</v>
      </c>
    </row>
    <row r="24" spans="2:3" ht="15.75" customHeight="1" x14ac:dyDescent="0.3">
      <c r="B24" s="3" t="s">
        <v>4</v>
      </c>
      <c r="C24" s="6">
        <f>C15</f>
        <v>0</v>
      </c>
    </row>
    <row r="25" spans="2:3" ht="15.75" customHeight="1" x14ac:dyDescent="0.3">
      <c r="B25" s="3" t="s">
        <v>5</v>
      </c>
      <c r="C25" s="6">
        <f>C17</f>
        <v>0</v>
      </c>
    </row>
    <row r="26" spans="2:3" ht="15.75" customHeight="1" x14ac:dyDescent="0.3">
      <c r="B26" s="8" t="s">
        <v>0</v>
      </c>
      <c r="C26" s="5">
        <f>SUM(C22:C25)</f>
        <v>0</v>
      </c>
    </row>
    <row r="27" spans="2:3" x14ac:dyDescent="0.3">
      <c r="B27" s="3"/>
      <c r="C27" s="12"/>
    </row>
    <row r="28" spans="2:3" x14ac:dyDescent="0.3">
      <c r="B28" s="23" t="s">
        <v>8</v>
      </c>
      <c r="C28" s="24"/>
    </row>
    <row r="29" spans="2:3" x14ac:dyDescent="0.3">
      <c r="B29" s="2"/>
      <c r="C29" s="7"/>
    </row>
    <row r="30" spans="2:3" x14ac:dyDescent="0.3">
      <c r="B30" s="13" t="s">
        <v>9</v>
      </c>
      <c r="C30" s="6" t="str">
        <f>IF(C6&lt;&gt;0,C26/C6,"")</f>
        <v/>
      </c>
    </row>
    <row r="31" spans="2:3" x14ac:dyDescent="0.3">
      <c r="B31" s="3" t="s">
        <v>25</v>
      </c>
      <c r="C31" s="18"/>
    </row>
    <row r="32" spans="2:3" x14ac:dyDescent="0.3">
      <c r="B32" s="3" t="s">
        <v>10</v>
      </c>
      <c r="C32" s="6" t="str">
        <f>IF(C31&lt;&gt;0,C26/(C31*C6),"")</f>
        <v/>
      </c>
    </row>
    <row r="33" spans="2:3" x14ac:dyDescent="0.3">
      <c r="B33" s="3" t="s">
        <v>23</v>
      </c>
      <c r="C33" s="6" t="str">
        <f>IF(C6&lt;&gt;0,C8/C6,"")</f>
        <v/>
      </c>
    </row>
    <row r="34" spans="2:3" x14ac:dyDescent="0.3">
      <c r="B34" s="3" t="s">
        <v>11</v>
      </c>
      <c r="C34" s="6" t="str">
        <f>IF(C6&lt;&gt;0,C23/C6,"")</f>
        <v/>
      </c>
    </row>
    <row r="35" spans="2:3" x14ac:dyDescent="0.3">
      <c r="B35" s="3" t="s">
        <v>12</v>
      </c>
      <c r="C35" s="6" t="str">
        <f>IF(C6&lt;&gt;0,C24/C6,"")</f>
        <v/>
      </c>
    </row>
    <row r="36" spans="2:3" x14ac:dyDescent="0.3">
      <c r="B36" s="3" t="s">
        <v>14</v>
      </c>
      <c r="C36" s="6" t="str">
        <f>IF(C6&lt;&gt;0,C25/C6,"")</f>
        <v/>
      </c>
    </row>
    <row r="41" spans="2:3" x14ac:dyDescent="0.3">
      <c r="C41" s="10"/>
    </row>
    <row r="43" spans="2:3" x14ac:dyDescent="0.3">
      <c r="B43" s="9"/>
    </row>
    <row r="44" spans="2:3" x14ac:dyDescent="0.3">
      <c r="B44" s="9"/>
    </row>
    <row r="48" spans="2:3" x14ac:dyDescent="0.3">
      <c r="C48" s="11"/>
    </row>
    <row r="55" spans="3:3" x14ac:dyDescent="0.3">
      <c r="C55" s="10"/>
    </row>
  </sheetData>
  <sheetProtection algorithmName="SHA-512" hashValue="3sirjg3eKe1i0MDw/Wg6GZqVJ3vFXWZj4/iEzQL4fQwL199WvWzCOEp6LKPC0H5unPJb+uVrtpQ4iNO551lOMA==" saltValue="X6201SndtFd20DofmFlC9A==" spinCount="100000" sheet="1" objects="1" scenarios="1"/>
  <mergeCells count="5">
    <mergeCell ref="B2:C2"/>
    <mergeCell ref="B20:C20"/>
    <mergeCell ref="B28:C28"/>
    <mergeCell ref="B5:C5"/>
    <mergeCell ref="B11:C11"/>
  </mergeCells>
  <dataValidations xWindow="975" yWindow="667" count="8">
    <dataValidation type="decimal" operator="lessThanOrEqual" allowBlank="1" showInputMessage="1" showErrorMessage="1" error="Exceeding maximum allowed for Total Project Costs._x000a__x000a__x000a_" prompt="Maximum $40,000" sqref="C7" xr:uid="{4F0475DA-0A7A-4D9F-97CA-EA1B72F44520}">
      <formula1>AND(C7&lt;=40000,C9&lt;=750000,C7&gt;=0)</formula1>
    </dataValidation>
    <dataValidation type="whole" operator="greaterThan" allowBlank="1" showInputMessage="1" showErrorMessage="1" sqref="C31" xr:uid="{60C699B9-FC97-4DDE-B450-61ADE3D5D984}">
      <formula1>0</formula1>
    </dataValidation>
    <dataValidation type="decimal" operator="lessThanOrEqual" allowBlank="1" showInputMessage="1" showErrorMessage="1" prompt="May not exceed $1500 per unit." sqref="C12" xr:uid="{7BEC4140-198B-444D-9AD7-D934B1A83208}">
      <formula1>1500</formula1>
    </dataValidation>
    <dataValidation type="decimal" allowBlank="1" showInputMessage="1" showErrorMessage="1" sqref="C18" xr:uid="{2BA98B31-9424-4138-B0C2-5AF96FD4400A}">
      <formula1>0</formula1>
      <formula2>C17</formula2>
    </dataValidation>
    <dataValidation type="decimal" allowBlank="1" showInputMessage="1" showErrorMessage="1" errorTitle="Invalid Rehab Amount" error="Total NAHTF Requested Rehab $ must be less than or equal to $40,000 per unit._x000a__x000a_AND_x000a__x000a_Total NAHTF Request for Rehabilitation Activity must be less than or equal to $750,000. _x000a__x000a_Check your input and try again." sqref="C9" xr:uid="{8478A61C-AE84-4249-858F-0E2609482331}">
      <formula1>0</formula1>
      <formula2>750000</formula2>
    </dataValidation>
    <dataValidation type="custom" operator="greaterThan" allowBlank="1" showInputMessage="1" showErrorMessage="1" error="Number of Units (C6) may be too high or you need to adjust the amount per unit entered into C7 so that Total Project Costs will not exceed $750,000.  _x000a__x000a_Check your input and try again." sqref="C6" xr:uid="{885FC143-4049-4867-B9D6-5FA0154DCCA9}">
      <formula1>AND(C9&lt;=750000,C6&gt;0)</formula1>
    </dataValidation>
    <dataValidation type="decimal" allowBlank="1" showInputMessage="1" showErrorMessage="1" prompt="See maximum in cell above." sqref="C15 C17" xr:uid="{C1FD2426-3661-4169-8586-9FDFB3D653B1}">
      <formula1>0</formula1>
      <formula2>C14</formula2>
    </dataValidation>
    <dataValidation type="decimal" allowBlank="1" showInputMessage="1" showErrorMessage="1" prompt="Amount must be equal to or less than $750,000._x000a_" sqref="C8" xr:uid="{29EEA487-0C18-4C68-8D87-E03EB136AA36}">
      <formula1>0</formula1>
      <formula2>750000</formula2>
    </dataValidation>
  </dataValidation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55130-7C60-483A-B379-D6429F132B93}">
  <dimension ref="B2:E62"/>
  <sheetViews>
    <sheetView tabSelected="1" zoomScale="130" zoomScaleNormal="130" workbookViewId="0">
      <selection activeCell="E14" sqref="E14"/>
    </sheetView>
  </sheetViews>
  <sheetFormatPr defaultColWidth="9.109375" defaultRowHeight="14.4" x14ac:dyDescent="0.3"/>
  <cols>
    <col min="1" max="1" width="3" style="1" customWidth="1"/>
    <col min="2" max="2" width="65.109375" style="1" customWidth="1"/>
    <col min="3" max="3" width="13" style="1" customWidth="1"/>
    <col min="4" max="4" width="14.5546875" style="1" customWidth="1"/>
    <col min="5" max="5" width="10.88671875" style="1" bestFit="1" customWidth="1"/>
    <col min="6" max="16384" width="9.109375" style="1"/>
  </cols>
  <sheetData>
    <row r="2" spans="2:5" x14ac:dyDescent="0.3">
      <c r="B2" s="23" t="s">
        <v>18</v>
      </c>
      <c r="C2" s="24"/>
    </row>
    <row r="3" spans="2:5" ht="6.75" customHeight="1" x14ac:dyDescent="0.3">
      <c r="B3" s="2"/>
      <c r="C3" s="2"/>
    </row>
    <row r="5" spans="2:5" x14ac:dyDescent="0.3">
      <c r="B5" s="23" t="s">
        <v>24</v>
      </c>
      <c r="C5" s="24"/>
    </row>
    <row r="6" spans="2:5" x14ac:dyDescent="0.3">
      <c r="B6" s="3" t="s">
        <v>19</v>
      </c>
      <c r="C6" s="14"/>
    </row>
    <row r="7" spans="2:5" x14ac:dyDescent="0.3">
      <c r="B7" s="3" t="s">
        <v>33</v>
      </c>
      <c r="C7" s="15"/>
    </row>
    <row r="8" spans="2:5" x14ac:dyDescent="0.3">
      <c r="B8" s="8" t="s">
        <v>34</v>
      </c>
      <c r="C8" s="5">
        <f>C7</f>
        <v>0</v>
      </c>
    </row>
    <row r="9" spans="2:5" x14ac:dyDescent="0.3">
      <c r="B9" s="27" t="s">
        <v>32</v>
      </c>
      <c r="C9" s="6"/>
      <c r="E9" s="17"/>
    </row>
    <row r="10" spans="2:5" x14ac:dyDescent="0.3">
      <c r="B10" s="23" t="s">
        <v>21</v>
      </c>
      <c r="C10" s="24"/>
      <c r="E10" s="17"/>
    </row>
    <row r="11" spans="2:5" x14ac:dyDescent="0.3">
      <c r="B11" s="3" t="s">
        <v>6</v>
      </c>
      <c r="C11" s="16"/>
      <c r="E11" s="17"/>
    </row>
    <row r="12" spans="2:5" x14ac:dyDescent="0.3">
      <c r="B12" s="3" t="s">
        <v>27</v>
      </c>
      <c r="C12" s="6">
        <f>C11*C6</f>
        <v>0</v>
      </c>
    </row>
    <row r="13" spans="2:5" ht="17.399999999999999" customHeight="1" x14ac:dyDescent="0.3">
      <c r="B13" s="22" t="s">
        <v>28</v>
      </c>
      <c r="C13" s="19">
        <f>MIN(C6*5000,75000)</f>
        <v>0</v>
      </c>
      <c r="E13" s="17"/>
    </row>
    <row r="14" spans="2:5" x14ac:dyDescent="0.3">
      <c r="B14" s="3" t="s">
        <v>15</v>
      </c>
      <c r="C14" s="15"/>
    </row>
    <row r="15" spans="2:5" ht="20.399999999999999" customHeight="1" x14ac:dyDescent="0.3">
      <c r="B15" s="22" t="s">
        <v>29</v>
      </c>
      <c r="C15" s="19">
        <f>MAX(20000)</f>
        <v>20000</v>
      </c>
    </row>
    <row r="16" spans="2:5" ht="15.75" customHeight="1" x14ac:dyDescent="0.3">
      <c r="B16" s="3" t="s">
        <v>16</v>
      </c>
      <c r="C16" s="15"/>
    </row>
    <row r="17" spans="2:3" ht="15.75" customHeight="1" x14ac:dyDescent="0.3">
      <c r="B17" s="4" t="s">
        <v>26</v>
      </c>
      <c r="C17" s="21">
        <f>C12+C14+C16</f>
        <v>0</v>
      </c>
    </row>
    <row r="18" spans="2:3" ht="15.75" customHeight="1" x14ac:dyDescent="0.3">
      <c r="B18" s="3"/>
      <c r="C18" s="20"/>
    </row>
    <row r="19" spans="2:3" x14ac:dyDescent="0.3">
      <c r="B19" s="23" t="s">
        <v>3</v>
      </c>
      <c r="C19" s="24"/>
    </row>
    <row r="20" spans="2:3" x14ac:dyDescent="0.3">
      <c r="B20" s="2"/>
      <c r="C20" s="7"/>
    </row>
    <row r="21" spans="2:3" x14ac:dyDescent="0.3">
      <c r="B21" s="13" t="s">
        <v>22</v>
      </c>
      <c r="C21" s="6">
        <f>C8</f>
        <v>0</v>
      </c>
    </row>
    <row r="22" spans="2:3" ht="15.75" customHeight="1" x14ac:dyDescent="0.3">
      <c r="B22" s="3" t="s">
        <v>1</v>
      </c>
      <c r="C22" s="6">
        <f>C12</f>
        <v>0</v>
      </c>
    </row>
    <row r="23" spans="2:3" x14ac:dyDescent="0.3">
      <c r="B23" s="3" t="s">
        <v>4</v>
      </c>
      <c r="C23" s="6">
        <f>C14</f>
        <v>0</v>
      </c>
    </row>
    <row r="24" spans="2:3" ht="15.75" customHeight="1" x14ac:dyDescent="0.3">
      <c r="B24" s="3" t="s">
        <v>5</v>
      </c>
      <c r="C24" s="6">
        <f>C16</f>
        <v>0</v>
      </c>
    </row>
    <row r="25" spans="2:3" ht="15.75" customHeight="1" x14ac:dyDescent="0.3">
      <c r="B25" s="8" t="s">
        <v>0</v>
      </c>
      <c r="C25" s="5">
        <f>SUM(C21:C24)</f>
        <v>0</v>
      </c>
    </row>
    <row r="26" spans="2:3" ht="15.75" customHeight="1" x14ac:dyDescent="0.3">
      <c r="B26" s="3"/>
      <c r="C26" s="12"/>
    </row>
    <row r="27" spans="2:3" x14ac:dyDescent="0.3">
      <c r="B27" s="23" t="s">
        <v>8</v>
      </c>
      <c r="C27" s="24"/>
    </row>
    <row r="28" spans="2:3" x14ac:dyDescent="0.3">
      <c r="B28" s="2"/>
      <c r="C28" s="7"/>
    </row>
    <row r="29" spans="2:3" x14ac:dyDescent="0.3">
      <c r="B29" s="3" t="s">
        <v>17</v>
      </c>
      <c r="C29" s="18"/>
    </row>
    <row r="30" spans="2:3" x14ac:dyDescent="0.3">
      <c r="B30" s="3" t="s">
        <v>10</v>
      </c>
      <c r="C30" s="6" t="str">
        <f>IF(C29&lt;&gt;0,C25/C29,"")</f>
        <v/>
      </c>
    </row>
    <row r="31" spans="2:3" x14ac:dyDescent="0.3">
      <c r="B31" s="3" t="s">
        <v>20</v>
      </c>
      <c r="C31" s="6" t="str">
        <f>IF(C6&lt;&gt;0,C7/C6,"")</f>
        <v/>
      </c>
    </row>
    <row r="32" spans="2:3" x14ac:dyDescent="0.3">
      <c r="B32" s="3" t="s">
        <v>11</v>
      </c>
      <c r="C32" s="6" t="str">
        <f>IF(C6&lt;&gt;0,C12/C6,"")</f>
        <v/>
      </c>
    </row>
    <row r="33" spans="2:3" x14ac:dyDescent="0.3">
      <c r="B33" s="3" t="s">
        <v>12</v>
      </c>
      <c r="C33" s="6" t="str">
        <f>IF(C6&lt;&gt;0,C14/C6,"")</f>
        <v/>
      </c>
    </row>
    <row r="34" spans="2:3" x14ac:dyDescent="0.3">
      <c r="B34" s="3" t="s">
        <v>14</v>
      </c>
      <c r="C34" s="6" t="str">
        <f>IF(C6&lt;&gt;0,C16/C6,"")</f>
        <v/>
      </c>
    </row>
    <row r="35" spans="2:3" x14ac:dyDescent="0.3">
      <c r="B35" s="23"/>
      <c r="C35" s="24"/>
    </row>
    <row r="48" spans="2:3" x14ac:dyDescent="0.3">
      <c r="C48" s="10"/>
    </row>
    <row r="50" spans="2:3" x14ac:dyDescent="0.3">
      <c r="B50" s="9"/>
    </row>
    <row r="51" spans="2:3" x14ac:dyDescent="0.3">
      <c r="B51" s="9"/>
    </row>
    <row r="55" spans="2:3" x14ac:dyDescent="0.3">
      <c r="C55" s="11"/>
    </row>
    <row r="62" spans="2:3" x14ac:dyDescent="0.3">
      <c r="C62" s="10"/>
    </row>
  </sheetData>
  <sheetProtection algorithmName="SHA-512" hashValue="MFjHyPhUQIQ/rhmG6FPB2SwyDtAeF4CZ4JjTiKz7yx0rUky8VE5STJYYV7IJOe6EKJPmkMqfZxYMvj0XKqRqkQ==" saltValue="HLJynIPrm1ooK0r2Ivf9NQ==" spinCount="100000" sheet="1" objects="1" scenarios="1"/>
  <mergeCells count="6">
    <mergeCell ref="B2:C2"/>
    <mergeCell ref="B35:C35"/>
    <mergeCell ref="B27:C27"/>
    <mergeCell ref="B10:C10"/>
    <mergeCell ref="B5:C5"/>
    <mergeCell ref="B19:C19"/>
  </mergeCells>
  <dataValidations xWindow="981" yWindow="745" count="6">
    <dataValidation type="decimal" allowBlank="1" showInputMessage="1" showErrorMessage="1" prompt="May not exceed $1500 per unit." sqref="C11" xr:uid="{55D6F096-3789-4D02-A68E-9633E98E8860}">
      <formula1>0</formula1>
      <formula2>1500</formula2>
    </dataValidation>
    <dataValidation type="whole" operator="greaterThan" allowBlank="1" showInputMessage="1" showErrorMessage="1" sqref="C38 C29 C6" xr:uid="{F960610F-6C8A-42CE-8E01-A84C71D4AE88}">
      <formula1>0</formula1>
    </dataValidation>
    <dataValidation type="decimal" allowBlank="1" showInputMessage="1" showErrorMessage="1" sqref="C17" xr:uid="{E70FF90F-A9A2-4ABB-B53A-F1BE867153EB}">
      <formula1>0</formula1>
      <formula2>C16</formula2>
    </dataValidation>
    <dataValidation type="decimal" allowBlank="1" showInputMessage="1" showErrorMessage="1" prompt="Maximum $750,000" sqref="C7" xr:uid="{6BA0A0AF-06CF-4C9D-9DE8-FA6E2A30F6A1}">
      <formula1>0</formula1>
      <formula2>750000</formula2>
    </dataValidation>
    <dataValidation type="decimal" allowBlank="1" showInputMessage="1" showErrorMessage="1" sqref="C18" xr:uid="{B1991530-0644-46CE-A814-B23EA1554CC2}">
      <formula1>0</formula1>
      <formula2>C16</formula2>
    </dataValidation>
    <dataValidation type="decimal" allowBlank="1" showInputMessage="1" showErrorMessage="1" prompt="See maximum in cell above." sqref="C14 C16" xr:uid="{4B119A27-3C8C-4AC3-996C-051F195B2913}">
      <formula1>0</formula1>
      <formula2>C13</formula2>
    </dataValidation>
  </dataValidations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OOR Budget Calculator</vt:lpstr>
      <vt:lpstr>Homebuyer Cost Analysis</vt:lpstr>
    </vt:vector>
  </TitlesOfParts>
  <Company>NE Dept of Economic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Calculator for OOR Projects</dc:title>
  <dc:creator>NEDED/HCD</dc:creator>
  <cp:lastModifiedBy>Pierce, Barb</cp:lastModifiedBy>
  <dcterms:created xsi:type="dcterms:W3CDTF">2012-12-28T15:02:16Z</dcterms:created>
  <dcterms:modified xsi:type="dcterms:W3CDTF">2023-02-24T13:49:26Z</dcterms:modified>
</cp:coreProperties>
</file>