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CD\NAHTF\Year 2025\2025 Forms for Application\2025 Development Worksheets\Rental\"/>
    </mc:Choice>
  </mc:AlternateContent>
  <xr:revisionPtr revIDLastSave="0" documentId="13_ncr:1_{86E6F1DF-DB42-4A38-BCCC-19D2E83682A6}" xr6:coauthVersionLast="47" xr6:coauthVersionMax="47" xr10:uidLastSave="{00000000-0000-0000-0000-000000000000}"/>
  <bookViews>
    <workbookView xWindow="-110" yWindow="-110" windowWidth="19420" windowHeight="10420" tabRatio="735" xr2:uid="{00000000-000D-0000-FFFF-FFFF00000000}"/>
  </bookViews>
  <sheets>
    <sheet name="Unit Information" sheetId="1" r:id="rId1"/>
    <sheet name="# NAHTF Assisted Units" sheetId="2" r:id="rId2"/>
    <sheet name="Development Cost Schedule" sheetId="3" r:id="rId3"/>
    <sheet name="Sources and Uses" sheetId="5" r:id="rId4"/>
    <sheet name="Operating Expense Information" sheetId="4" r:id="rId5"/>
    <sheet name="Pro Forma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B6" i="2"/>
  <c r="B16" i="2" s="1"/>
  <c r="B20" i="2" s="1"/>
  <c r="B30" i="8"/>
  <c r="A1" i="2"/>
  <c r="A1" i="3"/>
  <c r="A1" i="8"/>
  <c r="A1" i="4"/>
  <c r="A1" i="5"/>
  <c r="B82" i="3"/>
  <c r="B85" i="3" s="1"/>
  <c r="C11" i="3"/>
  <c r="C10" i="3"/>
  <c r="C9" i="3"/>
  <c r="C28" i="3"/>
  <c r="D14" i="4"/>
  <c r="C56" i="3"/>
  <c r="C55" i="3"/>
  <c r="C70" i="3"/>
  <c r="C69" i="3"/>
  <c r="C64" i="3"/>
  <c r="C63" i="3"/>
  <c r="C73" i="3"/>
  <c r="C72" i="3"/>
  <c r="C71" i="3"/>
  <c r="C67" i="3"/>
  <c r="C66" i="3"/>
  <c r="C65" i="3"/>
  <c r="C59" i="3"/>
  <c r="C58" i="3"/>
  <c r="C57" i="3"/>
  <c r="C15" i="3"/>
  <c r="C14" i="3"/>
  <c r="C13" i="3"/>
  <c r="C25" i="3"/>
  <c r="C24" i="3"/>
  <c r="C23" i="3"/>
  <c r="C32" i="3"/>
  <c r="C31" i="3"/>
  <c r="C30" i="3"/>
  <c r="C40" i="3"/>
  <c r="C39" i="3"/>
  <c r="C38" i="3"/>
  <c r="C51" i="3"/>
  <c r="C50" i="3"/>
  <c r="C53" i="3"/>
  <c r="C48" i="3"/>
  <c r="C47" i="3"/>
  <c r="C46" i="3"/>
  <c r="C44" i="3"/>
  <c r="C43" i="3"/>
  <c r="C49" i="3"/>
  <c r="C36" i="3"/>
  <c r="C27" i="3"/>
  <c r="C22" i="3"/>
  <c r="C21" i="3"/>
  <c r="C12" i="3"/>
  <c r="C20" i="3"/>
  <c r="C79" i="3"/>
  <c r="C78" i="3"/>
  <c r="C76" i="3"/>
  <c r="C34" i="5"/>
  <c r="C39" i="5" s="1"/>
  <c r="C81" i="3"/>
  <c r="C80" i="3"/>
  <c r="C75" i="3"/>
  <c r="C62" i="3"/>
  <c r="C61" i="3"/>
  <c r="C42" i="3"/>
  <c r="C35" i="3"/>
  <c r="C34" i="3"/>
  <c r="C18" i="3"/>
  <c r="C17" i="3"/>
  <c r="C8" i="3"/>
  <c r="E31" i="8"/>
  <c r="D31" i="8"/>
  <c r="C31" i="8"/>
  <c r="B31" i="8"/>
  <c r="E30" i="8"/>
  <c r="D30" i="8"/>
  <c r="C30" i="8"/>
  <c r="E29" i="8"/>
  <c r="C29" i="8"/>
  <c r="B29" i="8"/>
  <c r="E28" i="8"/>
  <c r="D28" i="8"/>
  <c r="C28" i="8"/>
  <c r="B28" i="8"/>
  <c r="D82" i="3"/>
  <c r="D85" i="3"/>
  <c r="B87" i="8"/>
  <c r="B86" i="8"/>
  <c r="B85" i="8"/>
  <c r="D83" i="8"/>
  <c r="B72" i="8"/>
  <c r="B71" i="8"/>
  <c r="B70" i="8"/>
  <c r="C76" i="8" s="1"/>
  <c r="D68" i="8"/>
  <c r="E68" i="8"/>
  <c r="C65" i="8"/>
  <c r="F29" i="8" s="1"/>
  <c r="B65" i="8"/>
  <c r="B64" i="8"/>
  <c r="C64" i="8" s="1"/>
  <c r="D64" i="8" s="1"/>
  <c r="E64" i="8" s="1"/>
  <c r="F64" i="8" s="1"/>
  <c r="G64" i="8" s="1"/>
  <c r="H64" i="8" s="1"/>
  <c r="I64" i="8" s="1"/>
  <c r="J64" i="8" s="1"/>
  <c r="K64" i="8" s="1"/>
  <c r="L64" i="8" s="1"/>
  <c r="M64" i="8" s="1"/>
  <c r="N64" i="8" s="1"/>
  <c r="O64" i="8" s="1"/>
  <c r="P64" i="8" s="1"/>
  <c r="Q64" i="8" s="1"/>
  <c r="R64" i="8" s="1"/>
  <c r="S64" i="8" s="1"/>
  <c r="T64" i="8" s="1"/>
  <c r="U64" i="8" s="1"/>
  <c r="V64" i="8" s="1"/>
  <c r="W64" i="8" s="1"/>
  <c r="X64" i="8" s="1"/>
  <c r="Y64" i="8" s="1"/>
  <c r="Z64" i="8" s="1"/>
  <c r="AA64" i="8" s="1"/>
  <c r="AB64" i="8" s="1"/>
  <c r="AC64" i="8" s="1"/>
  <c r="AD64" i="8" s="1"/>
  <c r="AE64" i="8" s="1"/>
  <c r="AF64" i="8" s="1"/>
  <c r="AG64" i="8" s="1"/>
  <c r="AH64" i="8" s="1"/>
  <c r="AI64" i="8" s="1"/>
  <c r="AJ64" i="8" s="1"/>
  <c r="AK64" i="8" s="1"/>
  <c r="AL64" i="8" s="1"/>
  <c r="AM64" i="8" s="1"/>
  <c r="AN64" i="8" s="1"/>
  <c r="AO64" i="8" s="1"/>
  <c r="AP64" i="8" s="1"/>
  <c r="AQ64" i="8" s="1"/>
  <c r="D60" i="8"/>
  <c r="E60" i="8" s="1"/>
  <c r="F60" i="8" s="1"/>
  <c r="G60" i="8" s="1"/>
  <c r="H60" i="8" s="1"/>
  <c r="I60" i="8" s="1"/>
  <c r="J60" i="8" s="1"/>
  <c r="K60" i="8" s="1"/>
  <c r="L60" i="8" s="1"/>
  <c r="M60" i="8" s="1"/>
  <c r="N60" i="8" s="1"/>
  <c r="O60" i="8" s="1"/>
  <c r="P60" i="8" s="1"/>
  <c r="Q60" i="8" s="1"/>
  <c r="R60" i="8" s="1"/>
  <c r="S60" i="8" s="1"/>
  <c r="T60" i="8" s="1"/>
  <c r="U60" i="8" s="1"/>
  <c r="V60" i="8" s="1"/>
  <c r="W60" i="8" s="1"/>
  <c r="X60" i="8" s="1"/>
  <c r="Y60" i="8" s="1"/>
  <c r="Z60" i="8" s="1"/>
  <c r="AA60" i="8" s="1"/>
  <c r="AB60" i="8" s="1"/>
  <c r="AC60" i="8" s="1"/>
  <c r="AD60" i="8" s="1"/>
  <c r="AE60" i="8" s="1"/>
  <c r="AF60" i="8" s="1"/>
  <c r="AG60" i="8" s="1"/>
  <c r="AH60" i="8" s="1"/>
  <c r="AI60" i="8" s="1"/>
  <c r="AJ60" i="8" s="1"/>
  <c r="AK60" i="8" s="1"/>
  <c r="AL60" i="8" s="1"/>
  <c r="AM60" i="8" s="1"/>
  <c r="AN60" i="8" s="1"/>
  <c r="AO60" i="8" s="1"/>
  <c r="AP60" i="8" s="1"/>
  <c r="AQ60" i="8" s="1"/>
  <c r="B54" i="8"/>
  <c r="B53" i="8"/>
  <c r="B52" i="8"/>
  <c r="E9" i="8"/>
  <c r="F9" i="8" s="1"/>
  <c r="G9" i="8" s="1"/>
  <c r="H9" i="8" s="1"/>
  <c r="I9" i="8" s="1"/>
  <c r="J9" i="8" s="1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D50" i="8"/>
  <c r="E21" i="8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D64" i="4"/>
  <c r="D43" i="4"/>
  <c r="E17" i="8" s="1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P17" i="8" s="1"/>
  <c r="Q17" i="8" s="1"/>
  <c r="R17" i="8" s="1"/>
  <c r="S17" i="8" s="1"/>
  <c r="T17" i="8" s="1"/>
  <c r="U17" i="8" s="1"/>
  <c r="V17" i="8" s="1"/>
  <c r="W17" i="8" s="1"/>
  <c r="X17" i="8" s="1"/>
  <c r="Y17" i="8" s="1"/>
  <c r="D35" i="4"/>
  <c r="E16" i="8" s="1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Q16" i="8" s="1"/>
  <c r="R16" i="8" s="1"/>
  <c r="S16" i="8" s="1"/>
  <c r="T16" i="8" s="1"/>
  <c r="U16" i="8" s="1"/>
  <c r="V16" i="8" s="1"/>
  <c r="W16" i="8" s="1"/>
  <c r="X16" i="8" s="1"/>
  <c r="Y16" i="8" s="1"/>
  <c r="D25" i="4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B31" i="1"/>
  <c r="H30" i="1"/>
  <c r="I30" i="1"/>
  <c r="D30" i="1"/>
  <c r="H29" i="1"/>
  <c r="I29" i="1"/>
  <c r="D29" i="1"/>
  <c r="H28" i="1"/>
  <c r="I28" i="1"/>
  <c r="D28" i="1"/>
  <c r="H27" i="1"/>
  <c r="I27" i="1"/>
  <c r="D27" i="1"/>
  <c r="H26" i="1"/>
  <c r="I26" i="1"/>
  <c r="D26" i="1"/>
  <c r="H25" i="1"/>
  <c r="I25" i="1"/>
  <c r="D25" i="1"/>
  <c r="H24" i="1"/>
  <c r="I24" i="1"/>
  <c r="D24" i="1"/>
  <c r="B22" i="1"/>
  <c r="H21" i="1"/>
  <c r="I21" i="1"/>
  <c r="D21" i="1"/>
  <c r="H20" i="1"/>
  <c r="I20" i="1"/>
  <c r="D20" i="1"/>
  <c r="H19" i="1"/>
  <c r="I19" i="1"/>
  <c r="D19" i="1"/>
  <c r="H18" i="1"/>
  <c r="I18" i="1"/>
  <c r="D18" i="1"/>
  <c r="H17" i="1"/>
  <c r="I17" i="1"/>
  <c r="D17" i="1"/>
  <c r="H16" i="1"/>
  <c r="I16" i="1" s="1"/>
  <c r="I22" i="1" s="1"/>
  <c r="C36" i="1" s="1"/>
  <c r="D16" i="1"/>
  <c r="D22" i="1" s="1"/>
  <c r="B14" i="1"/>
  <c r="H13" i="1"/>
  <c r="I13" i="1"/>
  <c r="D13" i="1"/>
  <c r="H12" i="1"/>
  <c r="I12" i="1"/>
  <c r="D12" i="1"/>
  <c r="H11" i="1"/>
  <c r="I11" i="1"/>
  <c r="D11" i="1"/>
  <c r="H10" i="1"/>
  <c r="I10" i="1"/>
  <c r="D10" i="1"/>
  <c r="H9" i="1"/>
  <c r="I9" i="1"/>
  <c r="D9" i="1"/>
  <c r="H8" i="1"/>
  <c r="I8" i="1"/>
  <c r="D8" i="1"/>
  <c r="H7" i="1"/>
  <c r="I7" i="1"/>
  <c r="D7" i="1"/>
  <c r="H6" i="1"/>
  <c r="I6" i="1" s="1"/>
  <c r="I14" i="1" s="1"/>
  <c r="C35" i="1" s="1"/>
  <c r="D6" i="1"/>
  <c r="D14" i="1" s="1"/>
  <c r="B73" i="8"/>
  <c r="B74" i="8"/>
  <c r="C75" i="8" s="1"/>
  <c r="F30" i="8" s="1"/>
  <c r="E83" i="8"/>
  <c r="F83" i="8" s="1"/>
  <c r="G83" i="8" s="1"/>
  <c r="H83" i="8" s="1"/>
  <c r="D31" i="1"/>
  <c r="I31" i="1"/>
  <c r="C37" i="1"/>
  <c r="F68" i="8"/>
  <c r="G68" i="8" s="1"/>
  <c r="E50" i="8"/>
  <c r="F50" i="8" s="1"/>
  <c r="D65" i="8"/>
  <c r="G29" i="8"/>
  <c r="C55" i="8" l="1"/>
  <c r="F28" i="8" s="1"/>
  <c r="C56" i="8"/>
  <c r="C82" i="3"/>
  <c r="B8" i="2" s="1"/>
  <c r="B10" i="2" s="1"/>
  <c r="B14" i="2" s="1"/>
  <c r="B22" i="2" s="1"/>
  <c r="C8" i="5"/>
  <c r="C12" i="5" s="1"/>
  <c r="C38" i="5" s="1"/>
  <c r="C40" i="5" s="1"/>
  <c r="C38" i="1"/>
  <c r="C39" i="1" s="1"/>
  <c r="C40" i="1" s="1"/>
  <c r="B33" i="1"/>
  <c r="E7" i="8"/>
  <c r="E8" i="8" s="1"/>
  <c r="F8" i="8" s="1"/>
  <c r="D56" i="4"/>
  <c r="D58" i="4" s="1"/>
  <c r="D45" i="4"/>
  <c r="D50" i="4" s="1"/>
  <c r="E14" i="8"/>
  <c r="E19" i="8" s="1"/>
  <c r="C91" i="8"/>
  <c r="E33" i="8"/>
  <c r="C77" i="8"/>
  <c r="C78" i="8" s="1"/>
  <c r="C79" i="8" s="1"/>
  <c r="C80" i="8" s="1"/>
  <c r="I83" i="8"/>
  <c r="H68" i="8"/>
  <c r="D76" i="8"/>
  <c r="D75" i="8"/>
  <c r="G50" i="8"/>
  <c r="F65" i="8"/>
  <c r="I29" i="8" s="1"/>
  <c r="E65" i="8"/>
  <c r="H29" i="8" s="1"/>
  <c r="C57" i="8" l="1"/>
  <c r="C58" i="8" s="1"/>
  <c r="D56" i="8" s="1"/>
  <c r="B30" i="2"/>
  <c r="B32" i="2" s="1"/>
  <c r="B48" i="2" s="1"/>
  <c r="B50" i="2" s="1"/>
  <c r="C85" i="3"/>
  <c r="E11" i="8"/>
  <c r="F7" i="8"/>
  <c r="G7" i="8" s="1"/>
  <c r="G8" i="8" s="1"/>
  <c r="G11" i="8" s="1"/>
  <c r="D62" i="4"/>
  <c r="D66" i="4" s="1"/>
  <c r="D72" i="4" s="1"/>
  <c r="F14" i="8"/>
  <c r="F19" i="8" s="1"/>
  <c r="E25" i="8"/>
  <c r="E35" i="8" s="1"/>
  <c r="J83" i="8"/>
  <c r="H50" i="8"/>
  <c r="G65" i="8"/>
  <c r="J29" i="8" s="1"/>
  <c r="I68" i="8"/>
  <c r="D77" i="8"/>
  <c r="D78" i="8" s="1"/>
  <c r="G30" i="8"/>
  <c r="D55" i="8" l="1"/>
  <c r="D57" i="8" s="1"/>
  <c r="D58" i="8" s="1"/>
  <c r="E56" i="8" s="1"/>
  <c r="B72" i="2"/>
  <c r="B74" i="2" s="1"/>
  <c r="B76" i="2" s="1"/>
  <c r="B54" i="2"/>
  <c r="B56" i="2" s="1"/>
  <c r="B36" i="2"/>
  <c r="B38" i="2" s="1"/>
  <c r="B60" i="2"/>
  <c r="B62" i="2" s="1"/>
  <c r="B42" i="2"/>
  <c r="B44" i="2" s="1"/>
  <c r="F11" i="8"/>
  <c r="F25" i="8" s="1"/>
  <c r="B66" i="2"/>
  <c r="B68" i="2" s="1"/>
  <c r="G28" i="8"/>
  <c r="H7" i="8"/>
  <c r="I7" i="8" s="1"/>
  <c r="G14" i="8"/>
  <c r="H14" i="8" s="1"/>
  <c r="E76" i="8"/>
  <c r="D79" i="8"/>
  <c r="D80" i="8" s="1"/>
  <c r="E75" i="8"/>
  <c r="H65" i="8"/>
  <c r="K29" i="8" s="1"/>
  <c r="I50" i="8"/>
  <c r="J68" i="8"/>
  <c r="K83" i="8"/>
  <c r="E55" i="8" l="1"/>
  <c r="H28" i="8" s="1"/>
  <c r="H8" i="8"/>
  <c r="H11" i="8" s="1"/>
  <c r="E57" i="8"/>
  <c r="E58" i="8" s="1"/>
  <c r="G19" i="8"/>
  <c r="G25" i="8" s="1"/>
  <c r="I65" i="8"/>
  <c r="L29" i="8" s="1"/>
  <c r="J50" i="8"/>
  <c r="K68" i="8"/>
  <c r="I8" i="8"/>
  <c r="I11" i="8" s="1"/>
  <c r="J7" i="8"/>
  <c r="I14" i="8"/>
  <c r="H19" i="8"/>
  <c r="H25" i="8" s="1"/>
  <c r="H30" i="8"/>
  <c r="E77" i="8"/>
  <c r="E78" i="8"/>
  <c r="L83" i="8"/>
  <c r="F56" i="8" l="1"/>
  <c r="F55" i="8"/>
  <c r="E79" i="8"/>
  <c r="E80" i="8" s="1"/>
  <c r="F76" i="8"/>
  <c r="F75" i="8"/>
  <c r="K50" i="8"/>
  <c r="J65" i="8"/>
  <c r="M29" i="8" s="1"/>
  <c r="L68" i="8"/>
  <c r="K7" i="8"/>
  <c r="J8" i="8"/>
  <c r="J11" i="8" s="1"/>
  <c r="J14" i="8"/>
  <c r="I19" i="8"/>
  <c r="I25" i="8" s="1"/>
  <c r="M83" i="8"/>
  <c r="I28" i="8" l="1"/>
  <c r="F57" i="8"/>
  <c r="F58" i="8" s="1"/>
  <c r="J19" i="8"/>
  <c r="J25" i="8" s="1"/>
  <c r="K14" i="8"/>
  <c r="L50" i="8"/>
  <c r="K65" i="8"/>
  <c r="N29" i="8" s="1"/>
  <c r="L7" i="8"/>
  <c r="K8" i="8"/>
  <c r="K11" i="8" s="1"/>
  <c r="F77" i="8"/>
  <c r="F78" i="8" s="1"/>
  <c r="I30" i="8"/>
  <c r="N83" i="8"/>
  <c r="M68" i="8"/>
  <c r="G56" i="8" l="1"/>
  <c r="G55" i="8"/>
  <c r="F79" i="8"/>
  <c r="F80" i="8" s="1"/>
  <c r="G76" i="8"/>
  <c r="G75" i="8"/>
  <c r="K19" i="8"/>
  <c r="K25" i="8" s="1"/>
  <c r="L14" i="8"/>
  <c r="M50" i="8"/>
  <c r="L65" i="8"/>
  <c r="O29" i="8" s="1"/>
  <c r="O83" i="8"/>
  <c r="N68" i="8"/>
  <c r="L8" i="8"/>
  <c r="L11" i="8" s="1"/>
  <c r="M7" i="8"/>
  <c r="J28" i="8" l="1"/>
  <c r="G57" i="8"/>
  <c r="G58" i="8" s="1"/>
  <c r="L19" i="8"/>
  <c r="L25" i="8" s="1"/>
  <c r="M14" i="8"/>
  <c r="N7" i="8"/>
  <c r="M8" i="8"/>
  <c r="M11" i="8" s="1"/>
  <c r="P83" i="8"/>
  <c r="G77" i="8"/>
  <c r="G78" i="8" s="1"/>
  <c r="J30" i="8"/>
  <c r="O68" i="8"/>
  <c r="N50" i="8"/>
  <c r="M65" i="8"/>
  <c r="P29" i="8" s="1"/>
  <c r="H56" i="8" l="1"/>
  <c r="H55" i="8"/>
  <c r="N14" i="8"/>
  <c r="M19" i="8"/>
  <c r="M25" i="8" s="1"/>
  <c r="P68" i="8"/>
  <c r="Q83" i="8"/>
  <c r="O7" i="8"/>
  <c r="N8" i="8"/>
  <c r="N11" i="8" s="1"/>
  <c r="O50" i="8"/>
  <c r="N65" i="8"/>
  <c r="Q29" i="8" s="1"/>
  <c r="G79" i="8"/>
  <c r="G80" i="8" s="1"/>
  <c r="H76" i="8"/>
  <c r="H75" i="8"/>
  <c r="K28" i="8" l="1"/>
  <c r="H57" i="8"/>
  <c r="H58" i="8" s="1"/>
  <c r="P50" i="8"/>
  <c r="O65" i="8"/>
  <c r="R29" i="8" s="1"/>
  <c r="R83" i="8"/>
  <c r="H77" i="8"/>
  <c r="H78" i="8" s="1"/>
  <c r="K30" i="8"/>
  <c r="Q68" i="8"/>
  <c r="P7" i="8"/>
  <c r="O8" i="8"/>
  <c r="O11" i="8" s="1"/>
  <c r="O14" i="8"/>
  <c r="N19" i="8"/>
  <c r="N25" i="8" s="1"/>
  <c r="I56" i="8" l="1"/>
  <c r="I55" i="8"/>
  <c r="H79" i="8"/>
  <c r="H80" i="8" s="1"/>
  <c r="I76" i="8"/>
  <c r="I75" i="8"/>
  <c r="P65" i="8"/>
  <c r="S29" i="8" s="1"/>
  <c r="Q50" i="8"/>
  <c r="O19" i="8"/>
  <c r="O25" i="8" s="1"/>
  <c r="P14" i="8"/>
  <c r="R68" i="8"/>
  <c r="P8" i="8"/>
  <c r="P11" i="8" s="1"/>
  <c r="Q7" i="8"/>
  <c r="S83" i="8"/>
  <c r="L28" i="8" l="1"/>
  <c r="I57" i="8"/>
  <c r="I58" i="8" s="1"/>
  <c r="Q65" i="8"/>
  <c r="T29" i="8" s="1"/>
  <c r="R50" i="8"/>
  <c r="P19" i="8"/>
  <c r="P25" i="8" s="1"/>
  <c r="Q14" i="8"/>
  <c r="R7" i="8"/>
  <c r="Q8" i="8"/>
  <c r="Q11" i="8" s="1"/>
  <c r="S68" i="8"/>
  <c r="I77" i="8"/>
  <c r="I78" i="8" s="1"/>
  <c r="L30" i="8"/>
  <c r="T83" i="8"/>
  <c r="J55" i="8" l="1"/>
  <c r="J56" i="8"/>
  <c r="U83" i="8"/>
  <c r="T68" i="8"/>
  <c r="I79" i="8"/>
  <c r="I80" i="8" s="1"/>
  <c r="J76" i="8"/>
  <c r="J75" i="8"/>
  <c r="R65" i="8"/>
  <c r="U29" i="8" s="1"/>
  <c r="S50" i="8"/>
  <c r="R8" i="8"/>
  <c r="R11" i="8" s="1"/>
  <c r="S7" i="8"/>
  <c r="Q19" i="8"/>
  <c r="Q25" i="8" s="1"/>
  <c r="R14" i="8"/>
  <c r="M28" i="8" l="1"/>
  <c r="J57" i="8"/>
  <c r="J58" i="8" s="1"/>
  <c r="S8" i="8"/>
  <c r="S11" i="8" s="1"/>
  <c r="T7" i="8"/>
  <c r="R19" i="8"/>
  <c r="R25" i="8" s="1"/>
  <c r="S14" i="8"/>
  <c r="U68" i="8"/>
  <c r="V83" i="8"/>
  <c r="J77" i="8"/>
  <c r="J78" i="8" s="1"/>
  <c r="M30" i="8"/>
  <c r="S65" i="8"/>
  <c r="V29" i="8" s="1"/>
  <c r="T50" i="8"/>
  <c r="K55" i="8" l="1"/>
  <c r="K56" i="8"/>
  <c r="J79" i="8"/>
  <c r="J80" i="8" s="1"/>
  <c r="K76" i="8"/>
  <c r="K75" i="8"/>
  <c r="U7" i="8"/>
  <c r="T8" i="8"/>
  <c r="T11" i="8" s="1"/>
  <c r="V68" i="8"/>
  <c r="T65" i="8"/>
  <c r="W29" i="8" s="1"/>
  <c r="U50" i="8"/>
  <c r="S19" i="8"/>
  <c r="S25" i="8" s="1"/>
  <c r="T14" i="8"/>
  <c r="W83" i="8"/>
  <c r="N28" i="8" l="1"/>
  <c r="K57" i="8"/>
  <c r="K58" i="8" s="1"/>
  <c r="W68" i="8"/>
  <c r="K77" i="8"/>
  <c r="K78" i="8" s="1"/>
  <c r="N30" i="8"/>
  <c r="U14" i="8"/>
  <c r="T19" i="8"/>
  <c r="T25" i="8" s="1"/>
  <c r="V50" i="8"/>
  <c r="U65" i="8"/>
  <c r="X29" i="8" s="1"/>
  <c r="X83" i="8"/>
  <c r="V7" i="8"/>
  <c r="U8" i="8"/>
  <c r="U11" i="8" s="1"/>
  <c r="L56" i="8" l="1"/>
  <c r="L55" i="8"/>
  <c r="K79" i="8"/>
  <c r="K80" i="8" s="1"/>
  <c r="L76" i="8"/>
  <c r="L75" i="8"/>
  <c r="V8" i="8"/>
  <c r="V11" i="8" s="1"/>
  <c r="W7" i="8"/>
  <c r="X68" i="8"/>
  <c r="V14" i="8"/>
  <c r="U19" i="8"/>
  <c r="U25" i="8" s="1"/>
  <c r="Y83" i="8"/>
  <c r="W50" i="8"/>
  <c r="V65" i="8"/>
  <c r="Y29" i="8" s="1"/>
  <c r="O28" i="8" l="1"/>
  <c r="L57" i="8"/>
  <c r="L58" i="8" s="1"/>
  <c r="O30" i="8"/>
  <c r="L77" i="8"/>
  <c r="L78" i="8" s="1"/>
  <c r="X7" i="8"/>
  <c r="W8" i="8"/>
  <c r="W11" i="8" s="1"/>
  <c r="W14" i="8"/>
  <c r="V19" i="8"/>
  <c r="V25" i="8" s="1"/>
  <c r="Y68" i="8"/>
  <c r="Z83" i="8"/>
  <c r="W65" i="8"/>
  <c r="X50" i="8"/>
  <c r="M55" i="8" l="1"/>
  <c r="M56" i="8"/>
  <c r="L79" i="8"/>
  <c r="L80" i="8" s="1"/>
  <c r="M76" i="8"/>
  <c r="M75" i="8"/>
  <c r="Z68" i="8"/>
  <c r="X65" i="8"/>
  <c r="Y50" i="8"/>
  <c r="X14" i="8"/>
  <c r="W19" i="8"/>
  <c r="W25" i="8" s="1"/>
  <c r="AA83" i="8"/>
  <c r="X8" i="8"/>
  <c r="X11" i="8" s="1"/>
  <c r="Y7" i="8"/>
  <c r="P28" i="8" l="1"/>
  <c r="M57" i="8"/>
  <c r="M58" i="8" s="1"/>
  <c r="M78" i="8"/>
  <c r="Y65" i="8"/>
  <c r="Z50" i="8"/>
  <c r="AB83" i="8"/>
  <c r="AA68" i="8"/>
  <c r="Y14" i="8"/>
  <c r="Y19" i="8" s="1"/>
  <c r="X19" i="8"/>
  <c r="X25" i="8" s="1"/>
  <c r="Y8" i="8"/>
  <c r="Y11" i="8" s="1"/>
  <c r="P30" i="8"/>
  <c r="M77" i="8"/>
  <c r="N55" i="8" l="1"/>
  <c r="N56" i="8"/>
  <c r="M79" i="8"/>
  <c r="M80" i="8" s="1"/>
  <c r="N75" i="8"/>
  <c r="N76" i="8"/>
  <c r="AA50" i="8"/>
  <c r="Z65" i="8"/>
  <c r="AC83" i="8"/>
  <c r="Y25" i="8"/>
  <c r="AB68" i="8"/>
  <c r="Q28" i="8" l="1"/>
  <c r="N57" i="8"/>
  <c r="N58" i="8" s="1"/>
  <c r="AC68" i="8"/>
  <c r="AD83" i="8"/>
  <c r="AA65" i="8"/>
  <c r="AB50" i="8"/>
  <c r="Q30" i="8"/>
  <c r="N77" i="8"/>
  <c r="N78" i="8" s="1"/>
  <c r="O56" i="8" l="1"/>
  <c r="O55" i="8"/>
  <c r="N79" i="8"/>
  <c r="N80" i="8" s="1"/>
  <c r="O75" i="8"/>
  <c r="O76" i="8"/>
  <c r="AD68" i="8"/>
  <c r="AC50" i="8"/>
  <c r="AB65" i="8"/>
  <c r="AE83" i="8"/>
  <c r="R28" i="8" l="1"/>
  <c r="O57" i="8"/>
  <c r="O58" i="8" s="1"/>
  <c r="AD50" i="8"/>
  <c r="AC65" i="8"/>
  <c r="AE68" i="8"/>
  <c r="O77" i="8"/>
  <c r="O78" i="8" s="1"/>
  <c r="R30" i="8"/>
  <c r="AF83" i="8"/>
  <c r="P55" i="8" l="1"/>
  <c r="P56" i="8"/>
  <c r="O79" i="8"/>
  <c r="O80" i="8" s="1"/>
  <c r="P76" i="8"/>
  <c r="P75" i="8"/>
  <c r="AD65" i="8"/>
  <c r="AE50" i="8"/>
  <c r="AF68" i="8"/>
  <c r="AG83" i="8"/>
  <c r="S28" i="8" l="1"/>
  <c r="P57" i="8"/>
  <c r="P58" i="8" s="1"/>
  <c r="AF50" i="8"/>
  <c r="AE65" i="8"/>
  <c r="AG68" i="8"/>
  <c r="P77" i="8"/>
  <c r="P78" i="8" s="1"/>
  <c r="S30" i="8"/>
  <c r="AH83" i="8"/>
  <c r="Q56" i="8" l="1"/>
  <c r="Q55" i="8"/>
  <c r="T28" i="8" s="1"/>
  <c r="P79" i="8"/>
  <c r="P80" i="8" s="1"/>
  <c r="Q76" i="8"/>
  <c r="Q75" i="8"/>
  <c r="AH68" i="8"/>
  <c r="AG50" i="8"/>
  <c r="AF65" i="8"/>
  <c r="AI83" i="8"/>
  <c r="Q57" i="8" l="1"/>
  <c r="Q58" i="8" s="1"/>
  <c r="AG65" i="8"/>
  <c r="AH50" i="8"/>
  <c r="Q77" i="8"/>
  <c r="T30" i="8"/>
  <c r="Q78" i="8"/>
  <c r="AJ83" i="8"/>
  <c r="AI68" i="8"/>
  <c r="R55" i="8" l="1"/>
  <c r="R56" i="8"/>
  <c r="Q79" i="8"/>
  <c r="Q80" i="8" s="1"/>
  <c r="R75" i="8"/>
  <c r="R76" i="8"/>
  <c r="AJ68" i="8"/>
  <c r="AK83" i="8"/>
  <c r="AH65" i="8"/>
  <c r="AI50" i="8"/>
  <c r="U28" i="8" l="1"/>
  <c r="R57" i="8"/>
  <c r="R58" i="8" s="1"/>
  <c r="U30" i="8"/>
  <c r="R77" i="8"/>
  <c r="R78" i="8" s="1"/>
  <c r="AK68" i="8"/>
  <c r="AL83" i="8"/>
  <c r="AI65" i="8"/>
  <c r="AJ50" i="8"/>
  <c r="S55" i="8" l="1"/>
  <c r="S56" i="8"/>
  <c r="R79" i="8"/>
  <c r="R80" i="8" s="1"/>
  <c r="S75" i="8"/>
  <c r="S76" i="8"/>
  <c r="AK50" i="8"/>
  <c r="AJ65" i="8"/>
  <c r="AM83" i="8"/>
  <c r="AL68" i="8"/>
  <c r="V28" i="8" l="1"/>
  <c r="S57" i="8"/>
  <c r="S58" i="8" s="1"/>
  <c r="AL50" i="8"/>
  <c r="AK65" i="8"/>
  <c r="AM68" i="8"/>
  <c r="S77" i="8"/>
  <c r="S78" i="8" s="1"/>
  <c r="V30" i="8"/>
  <c r="AN83" i="8"/>
  <c r="T56" i="8" l="1"/>
  <c r="T55" i="8"/>
  <c r="W28" i="8" s="1"/>
  <c r="S79" i="8"/>
  <c r="S80" i="8" s="1"/>
  <c r="T76" i="8"/>
  <c r="T75" i="8"/>
  <c r="AL65" i="8"/>
  <c r="AM50" i="8"/>
  <c r="AO83" i="8"/>
  <c r="AN68" i="8"/>
  <c r="T57" i="8" l="1"/>
  <c r="T58" i="8" s="1"/>
  <c r="T77" i="8"/>
  <c r="T78" i="8" s="1"/>
  <c r="W30" i="8"/>
  <c r="AP83" i="8"/>
  <c r="AO68" i="8"/>
  <c r="AN50" i="8"/>
  <c r="AM65" i="8"/>
  <c r="U55" i="8" l="1"/>
  <c r="U56" i="8"/>
  <c r="T79" i="8"/>
  <c r="T80" i="8" s="1"/>
  <c r="U76" i="8"/>
  <c r="U75" i="8"/>
  <c r="AP68" i="8"/>
  <c r="AQ83" i="8"/>
  <c r="AN65" i="8"/>
  <c r="AO50" i="8"/>
  <c r="X28" i="8" l="1"/>
  <c r="U57" i="8"/>
  <c r="U58" i="8" s="1"/>
  <c r="U77" i="8"/>
  <c r="U78" i="8" s="1"/>
  <c r="X30" i="8"/>
  <c r="AQ68" i="8"/>
  <c r="AO65" i="8"/>
  <c r="AP50" i="8"/>
  <c r="V55" i="8" l="1"/>
  <c r="Y28" i="8" s="1"/>
  <c r="V56" i="8"/>
  <c r="V57" i="8" s="1"/>
  <c r="V58" i="8" s="1"/>
  <c r="U79" i="8"/>
  <c r="U80" i="8" s="1"/>
  <c r="V76" i="8"/>
  <c r="V75" i="8"/>
  <c r="AP65" i="8"/>
  <c r="AQ50" i="8"/>
  <c r="AQ65" i="8" s="1"/>
  <c r="W56" i="8" l="1"/>
  <c r="W55" i="8"/>
  <c r="W57" i="8" s="1"/>
  <c r="W58" i="8" s="1"/>
  <c r="V77" i="8"/>
  <c r="Y30" i="8"/>
  <c r="V78" i="8"/>
  <c r="X56" i="8" l="1"/>
  <c r="X55" i="8"/>
  <c r="V79" i="8"/>
  <c r="V80" i="8" s="1"/>
  <c r="W76" i="8"/>
  <c r="W75" i="8"/>
  <c r="W77" i="8" s="1"/>
  <c r="X57" i="8" l="1"/>
  <c r="X58" i="8" s="1"/>
  <c r="W78" i="8"/>
  <c r="W79" i="8"/>
  <c r="W80" i="8" s="1"/>
  <c r="X76" i="8"/>
  <c r="X75" i="8"/>
  <c r="Y56" i="8" l="1"/>
  <c r="Y55" i="8"/>
  <c r="X77" i="8"/>
  <c r="X78" i="8"/>
  <c r="Y57" i="8" l="1"/>
  <c r="Y58" i="8" s="1"/>
  <c r="X79" i="8"/>
  <c r="X80" i="8" s="1"/>
  <c r="Y76" i="8"/>
  <c r="Y75" i="8"/>
  <c r="Y77" i="8" s="1"/>
  <c r="Z55" i="8" l="1"/>
  <c r="Z56" i="8"/>
  <c r="Y78" i="8"/>
  <c r="Z57" i="8" l="1"/>
  <c r="Z58" i="8" s="1"/>
  <c r="AA56" i="8"/>
  <c r="AA55" i="8"/>
  <c r="AA57" i="8" s="1"/>
  <c r="AA58" i="8" s="1"/>
  <c r="Y79" i="8"/>
  <c r="Y80" i="8" s="1"/>
  <c r="Z75" i="8"/>
  <c r="Z76" i="8"/>
  <c r="AB55" i="8" l="1"/>
  <c r="AB56" i="8"/>
  <c r="Z77" i="8"/>
  <c r="Z78" i="8"/>
  <c r="AB57" i="8" l="1"/>
  <c r="AB58" i="8" s="1"/>
  <c r="AC55" i="8"/>
  <c r="AC56" i="8"/>
  <c r="Z79" i="8"/>
  <c r="Z80" i="8" s="1"/>
  <c r="AA76" i="8"/>
  <c r="AA75" i="8"/>
  <c r="AA77" i="8" s="1"/>
  <c r="AC57" i="8" l="1"/>
  <c r="AC58" i="8" s="1"/>
  <c r="AD56" i="8" s="1"/>
  <c r="AA78" i="8"/>
  <c r="AD55" i="8" l="1"/>
  <c r="AD57" i="8" s="1"/>
  <c r="AD58" i="8" s="1"/>
  <c r="AE55" i="8" s="1"/>
  <c r="AA79" i="8"/>
  <c r="AA80" i="8" s="1"/>
  <c r="AB75" i="8"/>
  <c r="AB76" i="8"/>
  <c r="AE56" i="8" l="1"/>
  <c r="AE57" i="8"/>
  <c r="AE58" i="8" s="1"/>
  <c r="AB77" i="8"/>
  <c r="AB78" i="8" s="1"/>
  <c r="AF55" i="8" l="1"/>
  <c r="AF56" i="8"/>
  <c r="AB79" i="8"/>
  <c r="AB80" i="8" s="1"/>
  <c r="AC76" i="8"/>
  <c r="AC75" i="8"/>
  <c r="AF57" i="8" l="1"/>
  <c r="AF58" i="8" s="1"/>
  <c r="AG55" i="8"/>
  <c r="AG56" i="8"/>
  <c r="AC77" i="8"/>
  <c r="AC78" i="8"/>
  <c r="AG57" i="8" l="1"/>
  <c r="AG58" i="8" s="1"/>
  <c r="AH55" i="8"/>
  <c r="AH56" i="8"/>
  <c r="AH57" i="8" s="1"/>
  <c r="AH58" i="8" s="1"/>
  <c r="AC79" i="8"/>
  <c r="AC80" i="8" s="1"/>
  <c r="AD75" i="8"/>
  <c r="AD76" i="8"/>
  <c r="AI55" i="8" l="1"/>
  <c r="AI56" i="8"/>
  <c r="AD77" i="8"/>
  <c r="AD78" i="8"/>
  <c r="AI57" i="8" l="1"/>
  <c r="AI58" i="8" s="1"/>
  <c r="AJ55" i="8"/>
  <c r="AJ56" i="8"/>
  <c r="AD79" i="8"/>
  <c r="AD80" i="8" s="1"/>
  <c r="AE75" i="8"/>
  <c r="AE76" i="8"/>
  <c r="AJ57" i="8" l="1"/>
  <c r="AJ58" i="8" s="1"/>
  <c r="AK56" i="8" s="1"/>
  <c r="AK55" i="8"/>
  <c r="AE77" i="8"/>
  <c r="AE78" i="8"/>
  <c r="AK57" i="8" l="1"/>
  <c r="AK58" i="8" s="1"/>
  <c r="AL55" i="8" s="1"/>
  <c r="AE79" i="8"/>
  <c r="AE80" i="8" s="1"/>
  <c r="AF76" i="8"/>
  <c r="AF75" i="8"/>
  <c r="AL56" i="8" l="1"/>
  <c r="AL57" i="8"/>
  <c r="AL58" i="8" s="1"/>
  <c r="AM56" i="8" s="1"/>
  <c r="AM55" i="8"/>
  <c r="AF77" i="8"/>
  <c r="AF78" i="8"/>
  <c r="AM57" i="8" l="1"/>
  <c r="AM58" i="8" s="1"/>
  <c r="AN55" i="8" s="1"/>
  <c r="AF79" i="8"/>
  <c r="AF80" i="8" s="1"/>
  <c r="AG75" i="8"/>
  <c r="AG76" i="8"/>
  <c r="AN56" i="8" l="1"/>
  <c r="AN57" i="8"/>
  <c r="AN58" i="8" s="1"/>
  <c r="AG77" i="8"/>
  <c r="AG78" i="8"/>
  <c r="AO55" i="8" l="1"/>
  <c r="AO56" i="8"/>
  <c r="AG79" i="8"/>
  <c r="AG80" i="8" s="1"/>
  <c r="AH75" i="8"/>
  <c r="AH76" i="8"/>
  <c r="AO57" i="8" l="1"/>
  <c r="AO58" i="8" s="1"/>
  <c r="AH77" i="8"/>
  <c r="AH78" i="8"/>
  <c r="AP56" i="8" l="1"/>
  <c r="AP55" i="8"/>
  <c r="AP57" i="8" s="1"/>
  <c r="AP58" i="8" s="1"/>
  <c r="AH79" i="8"/>
  <c r="AH80" i="8" s="1"/>
  <c r="AI75" i="8"/>
  <c r="AI76" i="8"/>
  <c r="AQ55" i="8" l="1"/>
  <c r="AQ56" i="8"/>
  <c r="AI77" i="8"/>
  <c r="AI78" i="8"/>
  <c r="AQ57" i="8" l="1"/>
  <c r="AQ58" i="8" s="1"/>
  <c r="AI79" i="8"/>
  <c r="AI80" i="8" s="1"/>
  <c r="AJ75" i="8"/>
  <c r="AJ76" i="8"/>
  <c r="AJ77" i="8" l="1"/>
  <c r="AJ78" i="8"/>
  <c r="AJ79" i="8" l="1"/>
  <c r="AJ80" i="8" s="1"/>
  <c r="AK75" i="8"/>
  <c r="AK76" i="8"/>
  <c r="AK77" i="8" l="1"/>
  <c r="AK78" i="8"/>
  <c r="AK79" i="8" l="1"/>
  <c r="AK80" i="8" s="1"/>
  <c r="AL76" i="8"/>
  <c r="AL75" i="8"/>
  <c r="AL77" i="8" s="1"/>
  <c r="AL78" i="8" l="1"/>
  <c r="AL79" i="8" l="1"/>
  <c r="AL80" i="8" s="1"/>
  <c r="AM76" i="8"/>
  <c r="AM75" i="8"/>
  <c r="AM77" i="8" s="1"/>
  <c r="AM78" i="8" l="1"/>
  <c r="AM79" i="8" l="1"/>
  <c r="AM80" i="8" s="1"/>
  <c r="AN75" i="8"/>
  <c r="AN77" i="8" s="1"/>
  <c r="AN76" i="8"/>
  <c r="AN78" i="8" l="1"/>
  <c r="AN79" i="8" l="1"/>
  <c r="AN80" i="8" s="1"/>
  <c r="AO75" i="8"/>
  <c r="AO76" i="8"/>
  <c r="AO77" i="8" l="1"/>
  <c r="AO78" i="8"/>
  <c r="AO79" i="8" l="1"/>
  <c r="AO80" i="8" s="1"/>
  <c r="AP76" i="8"/>
  <c r="AP75" i="8"/>
  <c r="AP77" i="8" s="1"/>
  <c r="AP78" i="8" l="1"/>
  <c r="AP79" i="8" l="1"/>
  <c r="AP80" i="8" s="1"/>
  <c r="AQ75" i="8"/>
  <c r="AQ76" i="8"/>
  <c r="AQ77" i="8" l="1"/>
  <c r="AQ78" i="8"/>
  <c r="AQ79" i="8" s="1"/>
  <c r="AQ80" i="8" s="1"/>
  <c r="B88" i="8" l="1"/>
  <c r="B89" i="8" s="1"/>
  <c r="C90" i="8" s="1"/>
  <c r="F31" i="8" l="1"/>
  <c r="F33" i="8" s="1"/>
  <c r="C92" i="8"/>
  <c r="C93" i="8" s="1"/>
  <c r="C94" i="8" l="1"/>
  <c r="C95" i="8" s="1"/>
  <c r="D91" i="8"/>
  <c r="D90" i="8"/>
  <c r="F35" i="8"/>
  <c r="F37" i="8"/>
  <c r="D92" i="8" l="1"/>
  <c r="G31" i="8"/>
  <c r="G33" i="8" s="1"/>
  <c r="D93" i="8"/>
  <c r="G37" i="8" l="1"/>
  <c r="G35" i="8"/>
  <c r="D94" i="8"/>
  <c r="D95" i="8" s="1"/>
  <c r="E90" i="8"/>
  <c r="E91" i="8"/>
  <c r="H31" i="8" l="1"/>
  <c r="H33" i="8" s="1"/>
  <c r="E92" i="8"/>
  <c r="E93" i="8" s="1"/>
  <c r="E94" i="8" l="1"/>
  <c r="E95" i="8" s="1"/>
  <c r="F91" i="8"/>
  <c r="F90" i="8"/>
  <c r="H35" i="8"/>
  <c r="H37" i="8"/>
  <c r="F92" i="8" l="1"/>
  <c r="I31" i="8"/>
  <c r="I33" i="8" s="1"/>
  <c r="F93" i="8"/>
  <c r="I37" i="8" l="1"/>
  <c r="I35" i="8"/>
  <c r="F94" i="8"/>
  <c r="F95" i="8" s="1"/>
  <c r="G91" i="8"/>
  <c r="G90" i="8"/>
  <c r="J31" i="8" l="1"/>
  <c r="J33" i="8" s="1"/>
  <c r="G92" i="8"/>
  <c r="G93" i="8"/>
  <c r="G94" i="8" l="1"/>
  <c r="G95" i="8" s="1"/>
  <c r="H90" i="8"/>
  <c r="H91" i="8"/>
  <c r="J37" i="8"/>
  <c r="J35" i="8"/>
  <c r="H92" i="8" l="1"/>
  <c r="K31" i="8"/>
  <c r="K33" i="8" s="1"/>
  <c r="H93" i="8"/>
  <c r="H94" i="8" l="1"/>
  <c r="H95" i="8" s="1"/>
  <c r="I91" i="8"/>
  <c r="I90" i="8"/>
  <c r="K37" i="8"/>
  <c r="K35" i="8"/>
  <c r="L31" i="8" l="1"/>
  <c r="L33" i="8" s="1"/>
  <c r="I92" i="8"/>
  <c r="I93" i="8"/>
  <c r="I94" i="8" l="1"/>
  <c r="I95" i="8" s="1"/>
  <c r="J91" i="8"/>
  <c r="J90" i="8"/>
  <c r="L37" i="8"/>
  <c r="L35" i="8"/>
  <c r="J92" i="8" l="1"/>
  <c r="M31" i="8"/>
  <c r="M33" i="8" s="1"/>
  <c r="J93" i="8"/>
  <c r="M35" i="8" l="1"/>
  <c r="M37" i="8"/>
  <c r="J94" i="8"/>
  <c r="J95" i="8" s="1"/>
  <c r="K91" i="8"/>
  <c r="K90" i="8"/>
  <c r="K92" i="8" l="1"/>
  <c r="K93" i="8" s="1"/>
  <c r="N31" i="8"/>
  <c r="N33" i="8" s="1"/>
  <c r="K94" i="8" l="1"/>
  <c r="K95" i="8" s="1"/>
  <c r="L90" i="8"/>
  <c r="L91" i="8"/>
  <c r="N37" i="8"/>
  <c r="N35" i="8"/>
  <c r="L92" i="8" l="1"/>
  <c r="O31" i="8"/>
  <c r="O33" i="8" s="1"/>
  <c r="L93" i="8"/>
  <c r="O37" i="8" l="1"/>
  <c r="O35" i="8"/>
  <c r="L94" i="8"/>
  <c r="L95" i="8" s="1"/>
  <c r="M91" i="8"/>
  <c r="M90" i="8"/>
  <c r="M92" i="8" l="1"/>
  <c r="M93" i="8" s="1"/>
  <c r="P31" i="8"/>
  <c r="P33" i="8" s="1"/>
  <c r="M94" i="8" l="1"/>
  <c r="M95" i="8" s="1"/>
  <c r="N90" i="8"/>
  <c r="N91" i="8"/>
  <c r="P37" i="8"/>
  <c r="P35" i="8"/>
  <c r="N92" i="8" l="1"/>
  <c r="N93" i="8" s="1"/>
  <c r="Q31" i="8"/>
  <c r="Q33" i="8" s="1"/>
  <c r="Q37" i="8" l="1"/>
  <c r="Q35" i="8"/>
  <c r="O90" i="8"/>
  <c r="N94" i="8"/>
  <c r="N95" i="8" s="1"/>
  <c r="O91" i="8"/>
  <c r="R31" i="8" l="1"/>
  <c r="R33" i="8" s="1"/>
  <c r="O92" i="8"/>
  <c r="O93" i="8" s="1"/>
  <c r="P90" i="8" l="1"/>
  <c r="O94" i="8"/>
  <c r="O95" i="8" s="1"/>
  <c r="P91" i="8"/>
  <c r="R37" i="8"/>
  <c r="R35" i="8"/>
  <c r="S31" i="8" l="1"/>
  <c r="S33" i="8" s="1"/>
  <c r="P92" i="8"/>
  <c r="P93" i="8" s="1"/>
  <c r="Q91" i="8" l="1"/>
  <c r="P94" i="8"/>
  <c r="P95" i="8" s="1"/>
  <c r="Q90" i="8"/>
  <c r="S35" i="8"/>
  <c r="S37" i="8"/>
  <c r="Q92" i="8" l="1"/>
  <c r="Q93" i="8" s="1"/>
  <c r="T31" i="8"/>
  <c r="T33" i="8" s="1"/>
  <c r="T35" i="8" l="1"/>
  <c r="T37" i="8"/>
  <c r="Q94" i="8"/>
  <c r="Q95" i="8" s="1"/>
  <c r="R90" i="8"/>
  <c r="R91" i="8"/>
  <c r="U31" i="8" l="1"/>
  <c r="U33" i="8" s="1"/>
  <c r="R92" i="8"/>
  <c r="R93" i="8" s="1"/>
  <c r="R94" i="8" l="1"/>
  <c r="R95" i="8" s="1"/>
  <c r="S91" i="8"/>
  <c r="S90" i="8"/>
  <c r="U35" i="8"/>
  <c r="U37" i="8"/>
  <c r="S92" i="8" l="1"/>
  <c r="S93" i="8" s="1"/>
  <c r="V31" i="8"/>
  <c r="V33" i="8" s="1"/>
  <c r="V35" i="8" l="1"/>
  <c r="V37" i="8"/>
  <c r="T91" i="8"/>
  <c r="S94" i="8"/>
  <c r="S95" i="8" s="1"/>
  <c r="T90" i="8"/>
  <c r="W31" i="8" l="1"/>
  <c r="W33" i="8" s="1"/>
  <c r="T92" i="8"/>
  <c r="T93" i="8"/>
  <c r="U90" i="8" l="1"/>
  <c r="T94" i="8"/>
  <c r="T95" i="8" s="1"/>
  <c r="U91" i="8"/>
  <c r="W37" i="8"/>
  <c r="W35" i="8"/>
  <c r="X31" i="8" l="1"/>
  <c r="X33" i="8" s="1"/>
  <c r="U92" i="8"/>
  <c r="U93" i="8" s="1"/>
  <c r="U94" i="8" l="1"/>
  <c r="U95" i="8" s="1"/>
  <c r="V91" i="8"/>
  <c r="V90" i="8"/>
  <c r="X35" i="8"/>
  <c r="X37" i="8"/>
  <c r="Y31" i="8" l="1"/>
  <c r="Y33" i="8" s="1"/>
  <c r="V92" i="8"/>
  <c r="V93" i="8"/>
  <c r="W90" i="8" l="1"/>
  <c r="W91" i="8"/>
  <c r="V94" i="8"/>
  <c r="V95" i="8" s="1"/>
  <c r="Y37" i="8"/>
  <c r="Y35" i="8"/>
  <c r="W92" i="8" l="1"/>
  <c r="W93" i="8" s="1"/>
  <c r="W94" i="8" l="1"/>
  <c r="W95" i="8" s="1"/>
  <c r="X90" i="8"/>
  <c r="X92" i="8" s="1"/>
  <c r="X91" i="8"/>
  <c r="X93" i="8" l="1"/>
  <c r="Y91" i="8" l="1"/>
  <c r="Y90" i="8"/>
  <c r="Y92" i="8" s="1"/>
  <c r="X94" i="8"/>
  <c r="X95" i="8" s="1"/>
  <c r="Y93" i="8" s="1"/>
  <c r="Z90" i="8" l="1"/>
  <c r="Y94" i="8"/>
  <c r="Y95" i="8" s="1"/>
  <c r="Z91" i="8"/>
  <c r="Z92" i="8" l="1"/>
  <c r="Z93" i="8" s="1"/>
  <c r="AA91" i="8" l="1"/>
  <c r="AA90" i="8"/>
  <c r="AA92" i="8" s="1"/>
  <c r="Z94" i="8"/>
  <c r="Z95" i="8" s="1"/>
  <c r="AA93" i="8" l="1"/>
  <c r="AA94" i="8" l="1"/>
  <c r="AA95" i="8" s="1"/>
  <c r="AB91" i="8"/>
  <c r="AB90" i="8"/>
  <c r="AB92" i="8" s="1"/>
  <c r="AB93" i="8" l="1"/>
  <c r="AC90" i="8" l="1"/>
  <c r="AB94" i="8"/>
  <c r="AB95" i="8" s="1"/>
  <c r="AC91" i="8"/>
  <c r="AC92" i="8" l="1"/>
  <c r="AC93" i="8" s="1"/>
  <c r="AD90" i="8" l="1"/>
  <c r="AC94" i="8"/>
  <c r="AC95" i="8" s="1"/>
  <c r="AD91" i="8"/>
  <c r="AD92" i="8" l="1"/>
  <c r="AD93" i="8" s="1"/>
  <c r="AE90" i="8" l="1"/>
  <c r="AD94" i="8"/>
  <c r="AD95" i="8" s="1"/>
  <c r="AE91" i="8"/>
  <c r="AE92" i="8" s="1"/>
  <c r="AE93" i="8" l="1"/>
  <c r="AF90" i="8" l="1"/>
  <c r="AF91" i="8"/>
  <c r="AE94" i="8"/>
  <c r="AE95" i="8" s="1"/>
  <c r="AF92" i="8" l="1"/>
  <c r="AF93" i="8" s="1"/>
  <c r="AG90" i="8" l="1"/>
  <c r="AG91" i="8"/>
  <c r="AF94" i="8"/>
  <c r="AF95" i="8" s="1"/>
  <c r="AG92" i="8" l="1"/>
  <c r="AG93" i="8" s="1"/>
  <c r="AG94" i="8" l="1"/>
  <c r="AG95" i="8" s="1"/>
  <c r="AH90" i="8"/>
  <c r="AH92" i="8" s="1"/>
  <c r="AH91" i="8"/>
  <c r="AH93" i="8" l="1"/>
  <c r="AI90" i="8" l="1"/>
  <c r="AH94" i="8"/>
  <c r="AH95" i="8" s="1"/>
  <c r="AI91" i="8"/>
  <c r="AI92" i="8" l="1"/>
  <c r="AI93" i="8" s="1"/>
  <c r="AJ90" i="8" l="1"/>
  <c r="AJ91" i="8"/>
  <c r="AI94" i="8"/>
  <c r="AI95" i="8" s="1"/>
  <c r="AJ92" i="8" l="1"/>
  <c r="AJ93" i="8" s="1"/>
  <c r="AK91" i="8" l="1"/>
  <c r="AJ94" i="8"/>
  <c r="AJ95" i="8" s="1"/>
  <c r="AK90" i="8"/>
  <c r="AK92" i="8" s="1"/>
  <c r="AK93" i="8" s="1"/>
  <c r="AK94" i="8" l="1"/>
  <c r="AK95" i="8" s="1"/>
  <c r="AL90" i="8"/>
  <c r="AL91" i="8"/>
  <c r="AL92" i="8" l="1"/>
  <c r="AL93" i="8"/>
  <c r="AM90" i="8" l="1"/>
  <c r="AM91" i="8"/>
  <c r="AL94" i="8"/>
  <c r="AL95" i="8" s="1"/>
  <c r="AM92" i="8" l="1"/>
  <c r="AM93" i="8" s="1"/>
  <c r="AN90" i="8" l="1"/>
  <c r="AN91" i="8"/>
  <c r="AM94" i="8"/>
  <c r="AM95" i="8" s="1"/>
  <c r="AN92" i="8" l="1"/>
  <c r="AN93" i="8" s="1"/>
  <c r="AO90" i="8" l="1"/>
  <c r="AN94" i="8"/>
  <c r="AN95" i="8" s="1"/>
  <c r="AO91" i="8"/>
  <c r="AO92" i="8" l="1"/>
  <c r="AO93" i="8" s="1"/>
  <c r="AO94" i="8" l="1"/>
  <c r="AO95" i="8" s="1"/>
  <c r="AP90" i="8"/>
  <c r="AP91" i="8"/>
  <c r="AP92" i="8" l="1"/>
  <c r="AP93" i="8"/>
  <c r="AQ90" i="8" l="1"/>
  <c r="AQ91" i="8"/>
  <c r="AP94" i="8"/>
  <c r="AP95" i="8" s="1"/>
  <c r="AQ92" i="8" l="1"/>
  <c r="AQ93" i="8" s="1"/>
  <c r="AQ94" i="8" s="1"/>
  <c r="AQ9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tc={D3E69E48-125C-4B02-BBA3-001E9E2B9DFB}</author>
  </authors>
  <commentList>
    <comment ref="A104" authorId="0" shapeId="0" xr:uid="{D3E69E48-125C-4B02-BBA3-001E9E2B9DF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an explanation for any values that may need more detail.  More detail is needed if a cost is lower or higher than industry norms, or if it is outside the maximum limits designated by NAHTF program.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tc={07AE5B7E-10EE-4116-8D2E-5A9C79C89CFE}</author>
  </authors>
  <commentList>
    <comment ref="A78" authorId="0" shapeId="0" xr:uid="{07AE5B7E-10EE-4116-8D2E-5A9C79C89CF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an explanation for any values that may need more detail.  More detail is needed if a cost is lower or higher than industry norms, or if it is outside the maximum limits designated by NAHTF program.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Thomson</author>
  </authors>
  <commentList>
    <comment ref="B4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Public or private sector loan with only interest payments made.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Public sector loan where principal and interest payments are deferred until specified year, usually when cash flow allows payment.</t>
        </r>
      </text>
    </comment>
    <comment ref="B46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Deferred payment of developer fee.  May be up to 75% of fee and may carry no interest.  Usually 10 year term or less.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<sst xmlns="http://schemas.openxmlformats.org/spreadsheetml/2006/main" count="530" uniqueCount="271">
  <si>
    <t>UNIT INFORMATION</t>
  </si>
  <si>
    <t>(Complete the yellow-shaded areas)</t>
  </si>
  <si>
    <t># of bedrooms per unit</t>
  </si>
  <si>
    <t># of units</t>
  </si>
  <si>
    <t>Finished Sq. Ft. per unit</t>
  </si>
  <si>
    <t>Total Sq. Ft.</t>
  </si>
  <si>
    <t># of baths per unit</t>
  </si>
  <si>
    <t>Gross monthly rent per unit</t>
  </si>
  <si>
    <t>Less tenant paid utility</t>
  </si>
  <si>
    <t>Net monthly rent per unit</t>
  </si>
  <si>
    <t>Total net monthly rent</t>
  </si>
  <si>
    <t>Sub-total</t>
  </si>
  <si>
    <t>Subtotal</t>
  </si>
  <si>
    <t xml:space="preserve">  Market Rate Units</t>
  </si>
  <si>
    <t>Total Net Monthly Rent:</t>
  </si>
  <si>
    <t>Adjusted Net Monthly Rent:</t>
  </si>
  <si>
    <t xml:space="preserve">  Other Monthly Income</t>
  </si>
  <si>
    <t>List source of other income:</t>
  </si>
  <si>
    <t>(If you completed the table above, do not answer)</t>
  </si>
  <si>
    <t>Number of 1-Bedroom Units</t>
  </si>
  <si>
    <t>Number of 2-Bedroom Units</t>
  </si>
  <si>
    <t>Number of 3-Bedroom Units</t>
  </si>
  <si>
    <t>Number of 4-Bedroom Units</t>
  </si>
  <si>
    <t>Number of 5-Bedroom Units</t>
  </si>
  <si>
    <t>DEVELOPMENT COST SCHEDULE</t>
  </si>
  <si>
    <t>Estimated Total Development Costs</t>
  </si>
  <si>
    <t>Site Grading, Clearing, etc.</t>
  </si>
  <si>
    <t>Construction Loan Interest</t>
  </si>
  <si>
    <t>Construction Period Taxes</t>
  </si>
  <si>
    <t>Other:</t>
  </si>
  <si>
    <t>Total Development Costs</t>
  </si>
  <si>
    <t>Replacement Reserves</t>
  </si>
  <si>
    <t>ANNUAL OPERATING EXPENSE INFORMATION</t>
  </si>
  <si>
    <t>General and\or Administrative Expenses:</t>
  </si>
  <si>
    <t>Advertising</t>
  </si>
  <si>
    <t>Legal</t>
  </si>
  <si>
    <t>Accounting \ Auditing</t>
  </si>
  <si>
    <t>Security</t>
  </si>
  <si>
    <t>Management Fee</t>
  </si>
  <si>
    <t xml:space="preserve">Other (please list below): </t>
  </si>
  <si>
    <t xml:space="preserve">    Sub-total</t>
  </si>
  <si>
    <t>Trash Removal</t>
  </si>
  <si>
    <t>Electricity</t>
  </si>
  <si>
    <t>Water \ Sewer</t>
  </si>
  <si>
    <t>Gas</t>
  </si>
  <si>
    <t>Snow Removal</t>
  </si>
  <si>
    <t>Internet Service</t>
  </si>
  <si>
    <t>Office Supplies</t>
  </si>
  <si>
    <t>Salaries</t>
  </si>
  <si>
    <t>Other (please list below):</t>
  </si>
  <si>
    <t>Maintenance Expenses:</t>
  </si>
  <si>
    <t>Painting &amp; Repairs</t>
  </si>
  <si>
    <t>Exterminating</t>
  </si>
  <si>
    <t>Grounds \ Landscape</t>
  </si>
  <si>
    <t>Elevator</t>
  </si>
  <si>
    <t>Internet Maintenance Costs</t>
  </si>
  <si>
    <t>Other Expenses:</t>
  </si>
  <si>
    <t>Insurance</t>
  </si>
  <si>
    <t>Real Estate Taxes (estimated value x mill levy rate)</t>
  </si>
  <si>
    <t>TOTAL ANNUAL EXPENSES:</t>
  </si>
  <si>
    <t>TOTAL ANNUAL EXPENSES + RESERVES</t>
  </si>
  <si>
    <t>NET ANNUAL CASH FLOW FROM OPERATIONS</t>
  </si>
  <si>
    <t>Net Monthly Gross Income</t>
  </si>
  <si>
    <t>Annual Income</t>
  </si>
  <si>
    <t>Less:</t>
  </si>
  <si>
    <t xml:space="preserve">  Replacement Reserves</t>
  </si>
  <si>
    <t>Net Annual Cash Flow</t>
  </si>
  <si>
    <t>($300 per unit per year)</t>
  </si>
  <si>
    <t>SOURCES &amp; USES: EQUITY GAP INFORMATION</t>
  </si>
  <si>
    <t>USES</t>
  </si>
  <si>
    <t>Total Uses</t>
  </si>
  <si>
    <t>SOURCES</t>
  </si>
  <si>
    <t>Conventional Loan</t>
  </si>
  <si>
    <t>Local Municipality Loan</t>
  </si>
  <si>
    <t>Deferred Developer Fee</t>
  </si>
  <si>
    <t>Owner Equity</t>
  </si>
  <si>
    <t>Total Sources</t>
  </si>
  <si>
    <t>Less Total Sources</t>
  </si>
  <si>
    <t>Total Operating Expenses</t>
  </si>
  <si>
    <t>_</t>
  </si>
  <si>
    <t>AMORTIZATION IN YEARS</t>
  </si>
  <si>
    <t>LOAN AMOUNT</t>
  </si>
  <si>
    <t xml:space="preserve">INTEREST </t>
  </si>
  <si>
    <t>PRINCIPAL</t>
  </si>
  <si>
    <t>REMAINING PRINCIPAL</t>
  </si>
  <si>
    <t>INTEREST RATE</t>
  </si>
  <si>
    <t/>
  </si>
  <si>
    <t>PRO FORMA</t>
  </si>
  <si>
    <t>Per Month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</si>
  <si>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</si>
  <si>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</si>
  <si>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</si>
  <si>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</si>
  <si>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</si>
  <si>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</si>
  <si>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</si>
  <si>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</si>
  <si>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</si>
  <si>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</si>
  <si>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</si>
  <si>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</si>
  <si>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</si>
  <si>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</si>
  <si>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</si>
  <si>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Gross Rents</t>
  </si>
  <si>
    <t xml:space="preserve">Other Income </t>
  </si>
  <si>
    <t>Total Income</t>
  </si>
  <si>
    <t>General and\or Administrative Expenses</t>
  </si>
  <si>
    <t>Maintenance Expenses</t>
  </si>
  <si>
    <t>Other Expenses</t>
  </si>
  <si>
    <t xml:space="preserve">   Annual Amount per unit</t>
  </si>
  <si>
    <t xml:space="preserve">   Annual Escalation of Reserves</t>
  </si>
  <si>
    <t>Net Operating Income (NOI)</t>
  </si>
  <si>
    <t>Debt Information</t>
  </si>
  <si>
    <t>Amount</t>
  </si>
  <si>
    <t xml:space="preserve">Rate </t>
  </si>
  <si>
    <t>Term</t>
  </si>
  <si>
    <t xml:space="preserve">  Conventional Loan</t>
  </si>
  <si>
    <t>Total Debt Service</t>
  </si>
  <si>
    <t>Net Cash Flow</t>
  </si>
  <si>
    <t>Debt Service Coverage Ratio</t>
  </si>
  <si>
    <t>Revenue Increase per year</t>
  </si>
  <si>
    <t>Vacancy Rate per year</t>
  </si>
  <si>
    <t>Expense Increase per year</t>
  </si>
  <si>
    <t>TOTAL ANNUAL REPLACEMENT RESERVES</t>
  </si>
  <si>
    <t>PROPOSED PERMANENT FINANCING</t>
  </si>
  <si>
    <t>Rate</t>
  </si>
  <si>
    <t>Amortization</t>
  </si>
  <si>
    <t>Pymts. Begin</t>
  </si>
  <si>
    <t>Source</t>
  </si>
  <si>
    <t>Interest Only Loan</t>
  </si>
  <si>
    <t>Deferred Loan</t>
  </si>
  <si>
    <t>Amortiz.</t>
  </si>
  <si>
    <t>P&amp;I (Debt Service)</t>
  </si>
  <si>
    <t xml:space="preserve">  Deferred Loan</t>
  </si>
  <si>
    <t>INTEREST</t>
  </si>
  <si>
    <t>ORIGINAL LOAN</t>
  </si>
  <si>
    <t>LOAN TO AMORTIZE</t>
  </si>
  <si>
    <t>PAYMENT</t>
  </si>
  <si>
    <t xml:space="preserve">P&amp;I </t>
  </si>
  <si>
    <t>BEGINNING LOAN</t>
  </si>
  <si>
    <t>ACCRUED INTEREST</t>
  </si>
  <si>
    <t>REMAINING LOAN</t>
  </si>
  <si>
    <t>AMORT IN YEARS</t>
  </si>
  <si>
    <t>Year 16</t>
  </si>
  <si>
    <t>Year 17</t>
  </si>
  <si>
    <t>Year 18</t>
  </si>
  <si>
    <t>Year 19</t>
  </si>
  <si>
    <t>Year 20</t>
  </si>
  <si>
    <t>Total # of Units</t>
  </si>
  <si>
    <t>Number of Single Room Occupancy (SRO) Units</t>
  </si>
  <si>
    <t xml:space="preserve">Number of Efficiency Units </t>
  </si>
  <si>
    <t>NAHTF Units</t>
  </si>
  <si>
    <t>Non-NAHTF-Assisted Units</t>
  </si>
  <si>
    <t>NAHTF Funds Requested</t>
  </si>
  <si>
    <t>Divided by Total Project Costs (NAHTF Eligible)</t>
  </si>
  <si>
    <t>Percent of NAHTF Funds to Total Project Costs</t>
  </si>
  <si>
    <t>Multiplied by Percent of NAHTF Funds to Total Project Cost</t>
  </si>
  <si>
    <t>Non NAHTF Eligible Costs</t>
  </si>
  <si>
    <t>See page 3 of Rental Program Guidelines Checklist for guidance.</t>
  </si>
  <si>
    <t>[enter description of other]</t>
  </si>
  <si>
    <r>
      <t xml:space="preserve">NAHTF UNITS </t>
    </r>
    <r>
      <rPr>
        <b/>
        <sz val="12"/>
        <color rgb="FFFF0000"/>
        <rFont val="Arial"/>
        <family val="2"/>
      </rPr>
      <t>(These units will remain "Affordable" units per contract)</t>
    </r>
  </si>
  <si>
    <t>Column used for Allocation of Units</t>
  </si>
  <si>
    <t>Land Acquisition Cost</t>
  </si>
  <si>
    <t>Public Infrastructure Cost, if applicable</t>
  </si>
  <si>
    <t>Divided by HOME Per Unit Subsidy Maximum (NAHTF Rehab = $40,000)</t>
  </si>
  <si>
    <t xml:space="preserve">Explanation:  In the box below enter any further explanations for this page. </t>
  </si>
  <si>
    <t>Building Acquisition Cost</t>
  </si>
  <si>
    <t>Closing Costs</t>
  </si>
  <si>
    <t>Legal Fees</t>
  </si>
  <si>
    <t>Land Improvements</t>
  </si>
  <si>
    <t xml:space="preserve">  Off-Site Improvements (non-NAHTF)</t>
  </si>
  <si>
    <t xml:space="preserve">  Site Utilities</t>
  </si>
  <si>
    <t xml:space="preserve">  Roads and Walks</t>
  </si>
  <si>
    <t xml:space="preserve">  Lawns and landscaping</t>
  </si>
  <si>
    <t>Land and Buildings</t>
  </si>
  <si>
    <t>Construction and Rehabilitation</t>
  </si>
  <si>
    <t>Construction/Rehab Contingency</t>
  </si>
  <si>
    <t>General Contractor Overhead &amp; Profit</t>
  </si>
  <si>
    <t>Other Non-Contractor paid permit fees</t>
  </si>
  <si>
    <t>Fixtures, Appliances (contractor paid)*</t>
  </si>
  <si>
    <t>Permit Fees (contractor paid)</t>
  </si>
  <si>
    <t>Professional Fees</t>
  </si>
  <si>
    <t>Architect Fees</t>
  </si>
  <si>
    <t>Surveying</t>
  </si>
  <si>
    <t>Engineering</t>
  </si>
  <si>
    <t>Legal Fees (not related to acquisition)</t>
  </si>
  <si>
    <t>Construction Interim Costs</t>
  </si>
  <si>
    <t>Permanent Financing</t>
  </si>
  <si>
    <t>Hazard/Risk/Liability Insurance</t>
  </si>
  <si>
    <t>Construction Loan Origination Fee</t>
  </si>
  <si>
    <t>Inspection Fees</t>
  </si>
  <si>
    <t>Credit Report</t>
  </si>
  <si>
    <t>Discount Points/Bond/Credit Enhancement</t>
  </si>
  <si>
    <t>Permanent Loan Origination Fees</t>
  </si>
  <si>
    <t>Other (Specify):</t>
  </si>
  <si>
    <t>Soft Costs</t>
  </si>
  <si>
    <t>Market/Feasibility Study</t>
  </si>
  <si>
    <t>Appraisal</t>
  </si>
  <si>
    <t>Relocation Costs</t>
  </si>
  <si>
    <t>Marketing</t>
  </si>
  <si>
    <t>Developer Fees</t>
  </si>
  <si>
    <t>Project Reserves</t>
  </si>
  <si>
    <t>Rent-up Reserves (3-6 months)</t>
  </si>
  <si>
    <t>Operating Reserves (minimum 3 months)</t>
  </si>
  <si>
    <t>Other Development Expenses</t>
  </si>
  <si>
    <t>Total Residential Development Costs:</t>
  </si>
  <si>
    <r>
      <t>Total Development Costs</t>
    </r>
    <r>
      <rPr>
        <sz val="10"/>
        <rFont val="Arial"/>
        <family val="2"/>
      </rPr>
      <t xml:space="preserve"> (Residential &amp; Non-Residential)</t>
    </r>
  </si>
  <si>
    <t>Total Commercial/Non-Residential Space Costs</t>
  </si>
  <si>
    <t>New Construction Costs*</t>
  </si>
  <si>
    <t>Rehabilitation Costs*</t>
  </si>
  <si>
    <t xml:space="preserve">NOTE:  NAHTF eligible costs will be at discretion of Department if awarded.  </t>
  </si>
  <si>
    <t>Other Uses (i.e. commercial)</t>
  </si>
  <si>
    <t>SOURCES AND USES BALANCE</t>
  </si>
  <si>
    <t xml:space="preserve">Funding Shortfall*  </t>
  </si>
  <si>
    <t>Vacancy (3% -7%)</t>
  </si>
  <si>
    <t>Annual Commercial/Non-Residental Space Expenses</t>
  </si>
  <si>
    <t>Utilities and Service Expenses:</t>
  </si>
  <si>
    <t xml:space="preserve">  Annual Debt Service*</t>
  </si>
  <si>
    <t xml:space="preserve">Explanation:  In the box below enter any further explanations for this page.  </t>
  </si>
  <si>
    <t>Utilities for construction</t>
  </si>
  <si>
    <t>`</t>
  </si>
  <si>
    <t>.</t>
  </si>
  <si>
    <t>(Fill out top half of this sheet if all units are the same # of bedrooms and square footage)</t>
  </si>
  <si>
    <t>CALCULATING # OF UNITS BY BEDROOM SIZE TO KEEP AFFORDABLE</t>
  </si>
  <si>
    <t>Minimum # of NAHTF-Assisted &amp; Affordable Units using Per Unit Subsidy Method</t>
  </si>
  <si>
    <t>Minimum # of NAHTF-Assisted &amp; Affordable Units (larger number between B14 &amp; B20)</t>
  </si>
  <si>
    <t>Minimum # of NAHTF-Assisted &amp; Affordable Units using Pro Rata Method</t>
  </si>
  <si>
    <t>Multiplied by Total Number of Units to be Completed During Contract</t>
  </si>
  <si>
    <t>(Fill out bottom half of sheet If units have different # of bedrooms and/or differing square footage)</t>
  </si>
  <si>
    <t>Number of Efficiency NAHTF-Assisted Units to Remain Affordable</t>
  </si>
  <si>
    <t>Number of SRO NAHTF-Assisted Units to Remain Affordable</t>
  </si>
  <si>
    <t>Number of 1-Bedroom NAHTF-Assisted Units to Remain Affordable</t>
  </si>
  <si>
    <t>Number of 2-Bedroom NAHTF-Assisted Units to Remain Affordable</t>
  </si>
  <si>
    <t>Number of 3-Bedroom NAHTF-Assisted Units to Remain Affordable</t>
  </si>
  <si>
    <t>Number of 4-Bedroom NAHTF-Assisted Units to Remain Affordable</t>
  </si>
  <si>
    <t>Number of 5-Bedroom NAHTF-Assisted Units to Remain Affordable</t>
  </si>
  <si>
    <t>Sources need to Equal Uses on this sheet.</t>
  </si>
  <si>
    <t>If Sources are more than Uses, the project is oversubsidized.  DED will not fund full NAHTF amount</t>
  </si>
  <si>
    <t>If Uses are more than Sources, there is a shortfall.  DED will not fund projects with a shortfall.</t>
  </si>
  <si>
    <t>Title Recording and Escrow Fees</t>
  </si>
  <si>
    <t>Total Minimum # of NAHTF-Assisted Units to Remain Affordable</t>
  </si>
  <si>
    <t>Construction or Rehab Contingency</t>
  </si>
  <si>
    <t>Demolition of existing building</t>
  </si>
  <si>
    <t>*Typical New Construction &amp; Rehabilitation Costs include:</t>
  </si>
  <si>
    <t>Consultant Fee</t>
  </si>
  <si>
    <t>Developer Fee</t>
  </si>
  <si>
    <t xml:space="preserve">  Interest Only Loan</t>
  </si>
  <si>
    <t xml:space="preserve">  Deferred Developer Fee</t>
  </si>
  <si>
    <t xml:space="preserve">  Minus Nebr. Avg. Vacancy (5%) </t>
  </si>
  <si>
    <t xml:space="preserve">Continued listing of Market Rate or Non NAHTF-Restricted UNITS </t>
  </si>
  <si>
    <t xml:space="preserve">Market Rate or Non NAHTF-Restricted UNITS </t>
  </si>
  <si>
    <t>**See NAHTF web page for Rent Limits Table.</t>
  </si>
  <si>
    <t>Utilities and Service Expenses</t>
  </si>
  <si>
    <t>Application Name</t>
  </si>
  <si>
    <t xml:space="preserve">  Total Annual Operating Expenses</t>
  </si>
  <si>
    <t>Earthwork - Site Grading, Clearing</t>
  </si>
  <si>
    <t>See Page 3 of Rental Program Guidelines Checklist for guidance.</t>
  </si>
  <si>
    <t xml:space="preserve">requested if there are more sources available than required for uses. </t>
  </si>
  <si>
    <t>Permanent Financing (Loan)</t>
  </si>
  <si>
    <t>Tax Increment Financing (Explain in box below)</t>
  </si>
  <si>
    <t xml:space="preserve">*Annual Debt Service amount must match amount on Pro Forma sheet. </t>
  </si>
  <si>
    <t xml:space="preserve">  </t>
  </si>
  <si>
    <t>Explanation:  In the box below enter any clarification needed for data included on this page, i.e., explain in detail the sources of other income when amount is in Cell C41.</t>
  </si>
  <si>
    <t>Other Sources (list below):</t>
  </si>
  <si>
    <r>
      <t xml:space="preserve">NAHTF Funds </t>
    </r>
    <r>
      <rPr>
        <b/>
        <sz val="10"/>
        <rFont val="Arial"/>
        <family val="2"/>
      </rPr>
      <t>(Primary &amp; Support Activities Only)</t>
    </r>
  </si>
  <si>
    <r>
      <t>NAHTF Cash Match</t>
    </r>
    <r>
      <rPr>
        <b/>
        <sz val="10"/>
        <rFont val="Arial"/>
        <family val="2"/>
      </rPr>
      <t xml:space="preserve"> (Primary &amp; Support Activities Only)</t>
    </r>
  </si>
  <si>
    <t>If using TIF explain below the specific use of TIF and verify it is approved by municipality by time application submission due date.</t>
  </si>
  <si>
    <t xml:space="preserve">Total Development Costs should include all expenses to be incurred during contract period. </t>
  </si>
  <si>
    <t>Do NOT include Housing Management, General Administration, or Lead Based Paint in the Development Cost Schedule.</t>
  </si>
  <si>
    <t>2025 Version 1 (3.6.25)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</si>
</sst>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29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 MT"/>
    </font>
    <font>
      <sz val="8"/>
      <color indexed="81"/>
      <name val="Tahoma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17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3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42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42" fontId="2" fillId="2" borderId="3" xfId="0" applyNumberFormat="1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2" fontId="2" fillId="2" borderId="4" xfId="0" applyNumberFormat="1" applyFont="1" applyFill="1" applyBorder="1" applyProtection="1">
      <protection locked="0"/>
    </xf>
    <xf numFmtId="42" fontId="2" fillId="2" borderId="5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42" fontId="2" fillId="2" borderId="6" xfId="0" applyNumberFormat="1" applyFont="1" applyFill="1" applyBorder="1" applyProtection="1">
      <protection locked="0"/>
    </xf>
    <xf numFmtId="42" fontId="2" fillId="2" borderId="7" xfId="0" applyNumberFormat="1" applyFont="1" applyFill="1" applyBorder="1" applyProtection="1">
      <protection locked="0"/>
    </xf>
    <xf numFmtId="42" fontId="4" fillId="2" borderId="0" xfId="0" applyNumberFormat="1" applyFont="1" applyFill="1" applyProtection="1">
      <protection locked="0"/>
    </xf>
    <xf numFmtId="0" fontId="10" fillId="0" borderId="1" xfId="0" applyFont="1" applyBorder="1"/>
    <xf numFmtId="0" fontId="10" fillId="0" borderId="8" xfId="0" applyFont="1" applyBorder="1"/>
    <xf numFmtId="0" fontId="10" fillId="0" borderId="8" xfId="0" quotePrefix="1" applyFont="1" applyBorder="1" applyAlignment="1">
      <alignment horizontal="left"/>
    </xf>
    <xf numFmtId="3" fontId="10" fillId="4" borderId="1" xfId="0" applyNumberFormat="1" applyFont="1" applyFill="1" applyBorder="1" applyProtection="1">
      <protection locked="0"/>
    </xf>
    <xf numFmtId="10" fontId="10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164" fontId="0" fillId="2" borderId="0" xfId="0" applyNumberFormat="1" applyFill="1" applyProtection="1">
      <protection locked="0"/>
    </xf>
    <xf numFmtId="0" fontId="2" fillId="0" borderId="0" xfId="0" applyFont="1" applyAlignment="1">
      <alignment horizontal="center"/>
    </xf>
    <xf numFmtId="42" fontId="2" fillId="0" borderId="0" xfId="0" applyNumberFormat="1" applyFont="1"/>
    <xf numFmtId="0" fontId="4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2" fontId="2" fillId="0" borderId="6" xfId="0" applyNumberFormat="1" applyFont="1" applyBorder="1"/>
    <xf numFmtId="42" fontId="2" fillId="0" borderId="7" xfId="0" applyNumberFormat="1" applyFont="1" applyBorder="1"/>
    <xf numFmtId="42" fontId="2" fillId="0" borderId="11" xfId="0" applyNumberFormat="1" applyFont="1" applyBorder="1"/>
    <xf numFmtId="42" fontId="0" fillId="0" borderId="0" xfId="0" applyNumberFormat="1"/>
    <xf numFmtId="9" fontId="0" fillId="0" borderId="0" xfId="0" applyNumberFormat="1"/>
    <xf numFmtId="0" fontId="0" fillId="0" borderId="11" xfId="0" applyBorder="1"/>
    <xf numFmtId="1" fontId="0" fillId="0" borderId="0" xfId="0" applyNumberFormat="1"/>
    <xf numFmtId="0" fontId="6" fillId="0" borderId="9" xfId="0" applyFont="1" applyBorder="1" applyAlignment="1">
      <alignment horizontal="center" wrapText="1"/>
    </xf>
    <xf numFmtId="0" fontId="2" fillId="0" borderId="3" xfId="0" applyFont="1" applyBorder="1"/>
    <xf numFmtId="42" fontId="2" fillId="3" borderId="3" xfId="0" applyNumberFormat="1" applyFont="1" applyFill="1" applyBorder="1"/>
    <xf numFmtId="42" fontId="2" fillId="0" borderId="12" xfId="0" applyNumberFormat="1" applyFont="1" applyBorder="1"/>
    <xf numFmtId="0" fontId="4" fillId="0" borderId="0" xfId="0" applyFont="1"/>
    <xf numFmtId="9" fontId="2" fillId="0" borderId="0" xfId="0" applyNumberFormat="1" applyFont="1"/>
    <xf numFmtId="9" fontId="2" fillId="0" borderId="0" xfId="2" applyFont="1" applyAlignment="1" applyProtection="1">
      <alignment horizontal="center"/>
    </xf>
    <xf numFmtId="0" fontId="3" fillId="0" borderId="0" xfId="0" applyFont="1"/>
    <xf numFmtId="42" fontId="3" fillId="0" borderId="0" xfId="0" applyNumberFormat="1" applyFont="1"/>
    <xf numFmtId="42" fontId="3" fillId="0" borderId="6" xfId="0" applyNumberFormat="1" applyFont="1" applyBorder="1"/>
    <xf numFmtId="42" fontId="3" fillId="0" borderId="11" xfId="0" applyNumberFormat="1" applyFont="1" applyBorder="1"/>
    <xf numFmtId="0" fontId="7" fillId="0" borderId="0" xfId="0" applyFont="1"/>
    <xf numFmtId="42" fontId="4" fillId="0" borderId="0" xfId="0" applyNumberFormat="1" applyFont="1"/>
    <xf numFmtId="42" fontId="4" fillId="0" borderId="11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42" fontId="7" fillId="0" borderId="0" xfId="0" applyNumberFormat="1" applyFont="1"/>
    <xf numFmtId="13" fontId="7" fillId="0" borderId="0" xfId="0" applyNumberFormat="1" applyFont="1"/>
    <xf numFmtId="0" fontId="6" fillId="0" borderId="11" xfId="0" applyFont="1" applyBorder="1"/>
    <xf numFmtId="0" fontId="7" fillId="0" borderId="11" xfId="0" applyFont="1" applyBorder="1"/>
    <xf numFmtId="42" fontId="7" fillId="0" borderId="11" xfId="0" applyNumberFormat="1" applyFont="1" applyBorder="1"/>
    <xf numFmtId="0" fontId="6" fillId="0" borderId="0" xfId="0" applyFont="1"/>
    <xf numFmtId="9" fontId="13" fillId="0" borderId="0" xfId="2" applyFont="1" applyProtection="1"/>
    <xf numFmtId="0" fontId="7" fillId="0" borderId="13" xfId="0" applyFont="1" applyBorder="1"/>
    <xf numFmtId="0" fontId="7" fillId="0" borderId="14" xfId="0" applyFont="1" applyBorder="1"/>
    <xf numFmtId="2" fontId="7" fillId="0" borderId="15" xfId="0" applyNumberFormat="1" applyFont="1" applyBorder="1"/>
    <xf numFmtId="0" fontId="7" fillId="0" borderId="16" xfId="0" applyFont="1" applyBorder="1"/>
    <xf numFmtId="0" fontId="7" fillId="0" borderId="6" xfId="0" applyFont="1" applyBorder="1"/>
    <xf numFmtId="9" fontId="7" fillId="0" borderId="17" xfId="2" applyFont="1" applyFill="1" applyBorder="1" applyProtection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0" fontId="7" fillId="0" borderId="0" xfId="2" applyNumberFormat="1" applyFont="1" applyFill="1" applyProtection="1"/>
    <xf numFmtId="1" fontId="7" fillId="0" borderId="0" xfId="0" applyNumberFormat="1" applyFont="1"/>
    <xf numFmtId="3" fontId="7" fillId="0" borderId="0" xfId="0" applyNumberFormat="1" applyFont="1"/>
    <xf numFmtId="0" fontId="5" fillId="0" borderId="0" xfId="0" applyFont="1"/>
    <xf numFmtId="10" fontId="7" fillId="0" borderId="0" xfId="0" applyNumberFormat="1" applyFont="1"/>
    <xf numFmtId="0" fontId="7" fillId="0" borderId="7" xfId="0" applyFont="1" applyBorder="1"/>
    <xf numFmtId="44" fontId="7" fillId="0" borderId="7" xfId="0" applyNumberFormat="1" applyFont="1" applyBorder="1"/>
    <xf numFmtId="3" fontId="7" fillId="0" borderId="7" xfId="0" applyNumberFormat="1" applyFont="1" applyBorder="1"/>
    <xf numFmtId="40" fontId="7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0" borderId="1" xfId="0" applyBorder="1"/>
    <xf numFmtId="0" fontId="10" fillId="6" borderId="1" xfId="0" applyFont="1" applyFill="1" applyBorder="1" applyAlignment="1">
      <alignment horizontal="center"/>
    </xf>
    <xf numFmtId="0" fontId="0" fillId="0" borderId="9" xfId="0" applyBorder="1"/>
    <xf numFmtId="0" fontId="9" fillId="0" borderId="0" xfId="1" applyFont="1"/>
    <xf numFmtId="0" fontId="10" fillId="0" borderId="0" xfId="1" applyFont="1"/>
    <xf numFmtId="0" fontId="8" fillId="0" borderId="0" xfId="1"/>
    <xf numFmtId="0" fontId="10" fillId="0" borderId="0" xfId="1" quotePrefix="1" applyFont="1" applyAlignment="1">
      <alignment horizontal="fill"/>
    </xf>
    <xf numFmtId="0" fontId="10" fillId="0" borderId="0" xfId="1" applyFont="1" applyAlignment="1">
      <alignment horizontal="left"/>
    </xf>
    <xf numFmtId="10" fontId="10" fillId="0" borderId="0" xfId="1" applyNumberFormat="1" applyFont="1"/>
    <xf numFmtId="37" fontId="10" fillId="0" borderId="0" xfId="1" applyNumberFormat="1" applyFont="1"/>
    <xf numFmtId="37" fontId="15" fillId="0" borderId="0" xfId="1" applyNumberFormat="1" applyFont="1"/>
    <xf numFmtId="0" fontId="16" fillId="0" borderId="0" xfId="1" applyFont="1" applyAlignment="1">
      <alignment horizontal="left"/>
    </xf>
    <xf numFmtId="10" fontId="15" fillId="0" borderId="0" xfId="1" applyNumberFormat="1" applyFont="1"/>
    <xf numFmtId="0" fontId="15" fillId="0" borderId="0" xfId="1" applyFont="1"/>
    <xf numFmtId="0" fontId="15" fillId="0" borderId="0" xfId="1" quotePrefix="1" applyFont="1" applyAlignment="1">
      <alignment horizontal="fill"/>
    </xf>
    <xf numFmtId="0" fontId="15" fillId="0" borderId="0" xfId="1" applyFont="1" applyAlignment="1">
      <alignment horizontal="left"/>
    </xf>
    <xf numFmtId="37" fontId="15" fillId="0" borderId="0" xfId="1" applyNumberFormat="1" applyFont="1" applyAlignment="1">
      <alignment horizontal="right"/>
    </xf>
    <xf numFmtId="3" fontId="15" fillId="0" borderId="0" xfId="1" applyNumberFormat="1" applyFont="1"/>
    <xf numFmtId="9" fontId="13" fillId="4" borderId="0" xfId="2" applyFont="1" applyFill="1" applyProtection="1">
      <protection locked="0"/>
    </xf>
    <xf numFmtId="42" fontId="18" fillId="7" borderId="3" xfId="0" applyNumberFormat="1" applyFont="1" applyFill="1" applyBorder="1"/>
    <xf numFmtId="42" fontId="2" fillId="7" borderId="3" xfId="0" applyNumberFormat="1" applyFont="1" applyFill="1" applyBorder="1"/>
    <xf numFmtId="42" fontId="2" fillId="2" borderId="26" xfId="0" applyNumberFormat="1" applyFont="1" applyFill="1" applyBorder="1" applyProtection="1">
      <protection locked="0"/>
    </xf>
    <xf numFmtId="0" fontId="19" fillId="0" borderId="0" xfId="0" applyFont="1"/>
    <xf numFmtId="0" fontId="0" fillId="8" borderId="0" xfId="0" applyFill="1"/>
    <xf numFmtId="42" fontId="2" fillId="2" borderId="3" xfId="0" applyNumberFormat="1" applyFont="1" applyFill="1" applyBorder="1"/>
    <xf numFmtId="0" fontId="4" fillId="9" borderId="0" xfId="0" applyFont="1" applyFill="1" applyAlignment="1" applyProtection="1">
      <alignment horizontal="left"/>
      <protection locked="0"/>
    </xf>
    <xf numFmtId="42" fontId="4" fillId="9" borderId="0" xfId="0" applyNumberFormat="1" applyFont="1" applyFill="1" applyProtection="1">
      <protection locked="0"/>
    </xf>
    <xf numFmtId="0" fontId="3" fillId="9" borderId="0" xfId="0" applyFont="1" applyFill="1"/>
    <xf numFmtId="0" fontId="5" fillId="0" borderId="0" xfId="0" applyFont="1" applyAlignment="1">
      <alignment horizontal="center" vertical="top"/>
    </xf>
    <xf numFmtId="0" fontId="3" fillId="8" borderId="1" xfId="0" applyFont="1" applyFill="1" applyBorder="1" applyAlignment="1">
      <alignment horizontal="center" wrapText="1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2" borderId="3" xfId="0" applyFont="1" applyFill="1" applyBorder="1" applyProtection="1">
      <protection locked="0"/>
    </xf>
    <xf numFmtId="42" fontId="2" fillId="9" borderId="3" xfId="0" applyNumberFormat="1" applyFont="1" applyFill="1" applyBorder="1" applyProtection="1">
      <protection locked="0"/>
    </xf>
    <xf numFmtId="0" fontId="2" fillId="9" borderId="0" xfId="0" applyFont="1" applyFill="1"/>
    <xf numFmtId="0" fontId="2" fillId="0" borderId="0" xfId="0" applyFont="1" applyAlignment="1">
      <alignment horizontal="left"/>
    </xf>
    <xf numFmtId="0" fontId="3" fillId="9" borderId="3" xfId="0" applyFont="1" applyFill="1" applyBorder="1" applyProtection="1">
      <protection locked="0"/>
    </xf>
    <xf numFmtId="0" fontId="6" fillId="7" borderId="3" xfId="0" applyFont="1" applyFill="1" applyBorder="1" applyAlignment="1">
      <alignment horizontal="center" wrapText="1"/>
    </xf>
    <xf numFmtId="0" fontId="3" fillId="0" borderId="3" xfId="0" applyFont="1" applyBorder="1"/>
    <xf numFmtId="0" fontId="21" fillId="0" borderId="0" xfId="0" applyFont="1"/>
    <xf numFmtId="0" fontId="19" fillId="4" borderId="0" xfId="0" applyFont="1" applyFill="1"/>
    <xf numFmtId="0" fontId="2" fillId="4" borderId="0" xfId="0" applyFont="1" applyFill="1"/>
    <xf numFmtId="0" fontId="2" fillId="2" borderId="3" xfId="0" applyFont="1" applyFill="1" applyBorder="1" applyAlignment="1" applyProtection="1">
      <alignment horizontal="left" indent="1"/>
      <protection locked="0"/>
    </xf>
    <xf numFmtId="0" fontId="24" fillId="0" borderId="0" xfId="0" applyFont="1"/>
    <xf numFmtId="0" fontId="25" fillId="0" borderId="0" xfId="0" applyFont="1"/>
    <xf numFmtId="42" fontId="4" fillId="11" borderId="0" xfId="0" applyNumberFormat="1" applyFont="1" applyFill="1"/>
    <xf numFmtId="0" fontId="2" fillId="10" borderId="19" xfId="0" applyFont="1" applyFill="1" applyBorder="1" applyAlignment="1">
      <alignment vertical="top"/>
    </xf>
    <xf numFmtId="0" fontId="2" fillId="10" borderId="0" xfId="0" applyFont="1" applyFill="1" applyAlignment="1">
      <alignment vertical="top"/>
    </xf>
    <xf numFmtId="0" fontId="2" fillId="10" borderId="24" xfId="0" applyFont="1" applyFill="1" applyBorder="1" applyAlignment="1">
      <alignment vertical="top"/>
    </xf>
    <xf numFmtId="0" fontId="27" fillId="0" borderId="0" xfId="0" applyFont="1"/>
    <xf numFmtId="3" fontId="10" fillId="9" borderId="1" xfId="0" applyNumberFormat="1" applyFont="1" applyFill="1" applyBorder="1" applyProtection="1">
      <protection locked="0"/>
    </xf>
    <xf numFmtId="10" fontId="10" fillId="9" borderId="1" xfId="0" applyNumberFormat="1" applyFont="1" applyFill="1" applyBorder="1" applyAlignment="1" applyProtection="1">
      <alignment horizontal="center"/>
      <protection locked="0"/>
    </xf>
    <xf numFmtId="0" fontId="10" fillId="9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3" fillId="8" borderId="0" xfId="0" applyFont="1" applyFill="1"/>
    <xf numFmtId="0" fontId="6" fillId="8" borderId="0" xfId="0" applyFont="1" applyFill="1" applyAlignment="1">
      <alignment horizontal="left"/>
    </xf>
    <xf numFmtId="0" fontId="10" fillId="9" borderId="8" xfId="0" applyFont="1" applyFill="1" applyBorder="1"/>
    <xf numFmtId="0" fontId="0" fillId="9" borderId="1" xfId="0" applyFill="1" applyBorder="1"/>
    <xf numFmtId="0" fontId="3" fillId="11" borderId="0" xfId="0" applyFont="1" applyFill="1"/>
    <xf numFmtId="0" fontId="2" fillId="10" borderId="18" xfId="0" applyFont="1" applyFill="1" applyBorder="1" applyAlignment="1" applyProtection="1">
      <alignment horizontal="left" vertical="top"/>
      <protection locked="0"/>
    </xf>
    <xf numFmtId="0" fontId="2" fillId="10" borderId="19" xfId="0" applyFont="1" applyFill="1" applyBorder="1" applyAlignment="1" applyProtection="1">
      <alignment horizontal="left" vertical="top"/>
      <protection locked="0"/>
    </xf>
    <xf numFmtId="0" fontId="2" fillId="10" borderId="20" xfId="0" applyFont="1" applyFill="1" applyBorder="1" applyAlignment="1" applyProtection="1">
      <alignment horizontal="left" vertical="top"/>
      <protection locked="0"/>
    </xf>
    <xf numFmtId="0" fontId="2" fillId="10" borderId="21" xfId="0" applyFont="1" applyFill="1" applyBorder="1" applyAlignment="1" applyProtection="1">
      <alignment horizontal="left" vertical="top"/>
      <protection locked="0"/>
    </xf>
    <xf numFmtId="0" fontId="2" fillId="10" borderId="0" xfId="0" applyFont="1" applyFill="1" applyAlignment="1" applyProtection="1">
      <alignment horizontal="left" vertical="top"/>
      <protection locked="0"/>
    </xf>
    <xf numFmtId="0" fontId="2" fillId="10" borderId="22" xfId="0" applyFont="1" applyFill="1" applyBorder="1" applyAlignment="1" applyProtection="1">
      <alignment horizontal="left" vertical="top"/>
      <protection locked="0"/>
    </xf>
    <xf numFmtId="0" fontId="2" fillId="10" borderId="23" xfId="0" applyFont="1" applyFill="1" applyBorder="1" applyAlignment="1" applyProtection="1">
      <alignment horizontal="left" vertical="top"/>
      <protection locked="0"/>
    </xf>
    <xf numFmtId="0" fontId="2" fillId="10" borderId="24" xfId="0" applyFont="1" applyFill="1" applyBorder="1" applyAlignment="1" applyProtection="1">
      <alignment horizontal="left" vertical="top"/>
      <protection locked="0"/>
    </xf>
    <xf numFmtId="0" fontId="2" fillId="10" borderId="25" xfId="0" applyFont="1" applyFill="1" applyBorder="1" applyAlignment="1" applyProtection="1">
      <alignment horizontal="left" vertical="top"/>
      <protection locked="0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2" borderId="6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22" fillId="0" borderId="0" xfId="0" applyFont="1" applyAlignment="1">
      <alignment horizontal="left"/>
    </xf>
    <xf numFmtId="0" fontId="2" fillId="10" borderId="18" xfId="0" applyFont="1" applyFill="1" applyBorder="1" applyAlignment="1" applyProtection="1">
      <alignment horizontal="center" vertical="top"/>
      <protection locked="0"/>
    </xf>
    <xf numFmtId="0" fontId="2" fillId="10" borderId="19" xfId="0" applyFont="1" applyFill="1" applyBorder="1" applyAlignment="1" applyProtection="1">
      <alignment horizontal="center" vertical="top"/>
      <protection locked="0"/>
    </xf>
    <xf numFmtId="0" fontId="2" fillId="10" borderId="20" xfId="0" applyFont="1" applyFill="1" applyBorder="1" applyAlignment="1" applyProtection="1">
      <alignment horizontal="center" vertical="top"/>
      <protection locked="0"/>
    </xf>
    <xf numFmtId="0" fontId="2" fillId="10" borderId="21" xfId="0" applyFont="1" applyFill="1" applyBorder="1" applyAlignment="1" applyProtection="1">
      <alignment horizontal="center" vertical="top"/>
      <protection locked="0"/>
    </xf>
    <xf numFmtId="0" fontId="2" fillId="10" borderId="0" xfId="0" applyFont="1" applyFill="1" applyAlignment="1" applyProtection="1">
      <alignment horizontal="center" vertical="top"/>
      <protection locked="0"/>
    </xf>
    <xf numFmtId="0" fontId="2" fillId="10" borderId="22" xfId="0" applyFont="1" applyFill="1" applyBorder="1" applyAlignment="1" applyProtection="1">
      <alignment horizontal="center" vertical="top"/>
      <protection locked="0"/>
    </xf>
    <xf numFmtId="0" fontId="2" fillId="10" borderId="23" xfId="0" applyFont="1" applyFill="1" applyBorder="1" applyAlignment="1" applyProtection="1">
      <alignment horizontal="center" vertical="top"/>
      <protection locked="0"/>
    </xf>
    <xf numFmtId="0" fontId="2" fillId="10" borderId="24" xfId="0" applyFont="1" applyFill="1" applyBorder="1" applyAlignment="1" applyProtection="1">
      <alignment horizontal="center" vertical="top"/>
      <protection locked="0"/>
    </xf>
    <xf numFmtId="0" fontId="2" fillId="10" borderId="25" xfId="0" applyFont="1" applyFill="1" applyBorder="1" applyAlignment="1" applyProtection="1">
      <alignment horizontal="center" vertical="top"/>
      <protection locked="0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6" fillId="0" borderId="0" xfId="0" applyFont="1" applyAlignment="1">
      <alignment horizontal="center" vertical="top"/>
    </xf>
    <xf numFmtId="0" fontId="3" fillId="8" borderId="0" xfId="0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/>
    </xf>
  </cellXfs>
  <cellStyles count="3">
    <cellStyle name="Normal" xfId="0" builtinId="0"/>
    <cellStyle name="Normal_C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ierce, Barb" id="{050EB6DB-3E8E-40F5-BFC0-EB5EC9E7CBAC}" userId="S::Barb.Pierce@nebraska.gov::8b698b2d-71ef-4289-922c-45f36ac488a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4" dT="2023-07-28T13:11:51.08" personId="{050EB6DB-3E8E-40F5-BFC0-EB5EC9E7CBAC}" id="{D3E69E48-125C-4B02-BBA3-001E9E2B9DFB}">
    <text>Enter an explanation for any values that may need more detail.  More detail is needed if a cost is lower or higher than industry norms, or if it is outside the maximum limits designated by NAHTF program.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78" dT="2023-07-28T13:11:51.08" personId="{050EB6DB-3E8E-40F5-BFC0-EB5EC9E7CBAC}" id="{07AE5B7E-10EE-4116-8D2E-5A9C79C89CFE}">
    <text>Enter an explanation for any values that may need more detail.  More detail is needed if a cost is lower or higher than industry norms, or if it is outside the maximum limits designated by NAHTF program.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Normal="100" workbookViewId="0">
      <selection activeCell="F41" sqref="F41"/>
    </sheetView>
  </sheetViews>
  <sheetFormatPr defaultColWidth="9.08984375" defaultRowHeight="15.5"/>
  <cols>
    <col min="1" max="1" width="18.1796875" style="1" customWidth="1"/>
    <col min="2" max="2" width="14.6328125" style="1" customWidth="1"/>
    <col min="3" max="3" width="13.08984375" style="1" customWidth="1"/>
    <col min="4" max="4" width="12.90625" style="1" customWidth="1"/>
    <col min="5" max="5" width="16.08984375" style="1" customWidth="1"/>
    <col min="6" max="6" width="17" style="1" customWidth="1"/>
    <col min="7" max="7" width="15.08984375" style="1" customWidth="1"/>
    <col min="8" max="8" width="15.453125" style="1" customWidth="1"/>
    <col min="9" max="9" width="15.36328125" style="1" customWidth="1"/>
    <col min="10" max="16384" width="9.08984375" style="1"/>
  </cols>
  <sheetData>
    <row r="1" spans="1:9" ht="18">
      <c r="A1" s="169" t="s">
        <v>0</v>
      </c>
      <c r="B1" s="169"/>
      <c r="C1" s="169"/>
      <c r="D1" s="169"/>
      <c r="E1" s="169"/>
      <c r="F1" s="169"/>
      <c r="G1" s="169"/>
      <c r="H1" s="169"/>
      <c r="I1" s="169"/>
    </row>
    <row r="2" spans="1:9" ht="18">
      <c r="A2" s="118" t="s">
        <v>254</v>
      </c>
      <c r="B2" s="147"/>
      <c r="C2" s="147"/>
      <c r="D2" s="147"/>
      <c r="E2" s="147"/>
      <c r="F2" s="169"/>
      <c r="G2" s="169"/>
      <c r="H2" s="169"/>
      <c r="I2" s="169"/>
    </row>
    <row r="3" spans="1:9">
      <c r="A3" s="170" t="s">
        <v>1</v>
      </c>
      <c r="B3" s="170"/>
      <c r="C3" s="170"/>
      <c r="D3" s="170"/>
      <c r="E3" s="170"/>
      <c r="F3" s="170"/>
      <c r="G3" s="170"/>
      <c r="H3" s="170"/>
      <c r="I3" s="170"/>
    </row>
    <row r="4" spans="1:9" s="2" customFormat="1" ht="46.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120" t="s">
        <v>7</v>
      </c>
      <c r="G4" s="28" t="s">
        <v>8</v>
      </c>
      <c r="H4" s="28" t="s">
        <v>9</v>
      </c>
      <c r="I4" s="28" t="s">
        <v>10</v>
      </c>
    </row>
    <row r="5" spans="1:9">
      <c r="A5" s="162" t="s">
        <v>161</v>
      </c>
      <c r="B5" s="163"/>
      <c r="C5" s="163"/>
      <c r="D5" s="163"/>
      <c r="E5" s="163"/>
      <c r="F5" s="163"/>
      <c r="G5" s="163"/>
      <c r="H5" s="163"/>
      <c r="I5" s="164"/>
    </row>
    <row r="6" spans="1:9">
      <c r="A6" s="3"/>
      <c r="B6" s="3"/>
      <c r="C6" s="3"/>
      <c r="D6" s="29">
        <f t="shared" ref="D6:D13" si="0">+B6*C6</f>
        <v>0</v>
      </c>
      <c r="E6" s="3"/>
      <c r="F6" s="3"/>
      <c r="G6" s="3"/>
      <c r="H6" s="33">
        <f t="shared" ref="H6:H13" si="1">+F6-G6</f>
        <v>0</v>
      </c>
      <c r="I6" s="33">
        <f t="shared" ref="I6:I13" si="2">+H6*B6</f>
        <v>0</v>
      </c>
    </row>
    <row r="7" spans="1:9">
      <c r="A7" s="3"/>
      <c r="B7" s="3"/>
      <c r="C7" s="3"/>
      <c r="D7" s="29">
        <f t="shared" si="0"/>
        <v>0</v>
      </c>
      <c r="E7" s="3"/>
      <c r="F7" s="3"/>
      <c r="G7" s="3"/>
      <c r="H7" s="33">
        <f t="shared" si="1"/>
        <v>0</v>
      </c>
      <c r="I7" s="33">
        <f t="shared" si="2"/>
        <v>0</v>
      </c>
    </row>
    <row r="8" spans="1:9">
      <c r="A8" s="3"/>
      <c r="B8" s="3"/>
      <c r="C8" s="3"/>
      <c r="D8" s="29">
        <f t="shared" si="0"/>
        <v>0</v>
      </c>
      <c r="E8" s="3"/>
      <c r="F8" s="3"/>
      <c r="G8" s="3"/>
      <c r="H8" s="33">
        <f t="shared" si="1"/>
        <v>0</v>
      </c>
      <c r="I8" s="33">
        <f t="shared" si="2"/>
        <v>0</v>
      </c>
    </row>
    <row r="9" spans="1:9">
      <c r="A9" s="3"/>
      <c r="B9" s="3"/>
      <c r="C9" s="3"/>
      <c r="D9" s="29">
        <f t="shared" si="0"/>
        <v>0</v>
      </c>
      <c r="E9" s="3"/>
      <c r="F9" s="3"/>
      <c r="G9" s="3"/>
      <c r="H9" s="33">
        <f t="shared" si="1"/>
        <v>0</v>
      </c>
      <c r="I9" s="33">
        <f t="shared" si="2"/>
        <v>0</v>
      </c>
    </row>
    <row r="10" spans="1:9">
      <c r="A10" s="3"/>
      <c r="B10" s="3"/>
      <c r="C10" s="3"/>
      <c r="D10" s="29">
        <f t="shared" si="0"/>
        <v>0</v>
      </c>
      <c r="E10" s="3"/>
      <c r="F10" s="3"/>
      <c r="G10" s="3"/>
      <c r="H10" s="33">
        <f t="shared" si="1"/>
        <v>0</v>
      </c>
      <c r="I10" s="33">
        <f t="shared" si="2"/>
        <v>0</v>
      </c>
    </row>
    <row r="11" spans="1:9">
      <c r="A11" s="3"/>
      <c r="B11" s="3"/>
      <c r="C11" s="4"/>
      <c r="D11" s="29">
        <f t="shared" si="0"/>
        <v>0</v>
      </c>
      <c r="E11" s="3"/>
      <c r="F11" s="3"/>
      <c r="G11" s="3"/>
      <c r="H11" s="33">
        <f t="shared" si="1"/>
        <v>0</v>
      </c>
      <c r="I11" s="33">
        <f t="shared" si="2"/>
        <v>0</v>
      </c>
    </row>
    <row r="12" spans="1:9">
      <c r="A12" s="3"/>
      <c r="B12" s="3"/>
      <c r="C12" s="3"/>
      <c r="D12" s="29">
        <f t="shared" si="0"/>
        <v>0</v>
      </c>
      <c r="E12" s="3"/>
      <c r="F12" s="3"/>
      <c r="G12" s="3"/>
      <c r="H12" s="33">
        <f t="shared" si="1"/>
        <v>0</v>
      </c>
      <c r="I12" s="33">
        <f t="shared" si="2"/>
        <v>0</v>
      </c>
    </row>
    <row r="13" spans="1:9">
      <c r="A13" s="3"/>
      <c r="B13" s="3"/>
      <c r="C13" s="3"/>
      <c r="D13" s="29">
        <f t="shared" si="0"/>
        <v>0</v>
      </c>
      <c r="E13" s="3"/>
      <c r="F13" s="3"/>
      <c r="G13" s="3"/>
      <c r="H13" s="33">
        <f t="shared" si="1"/>
        <v>0</v>
      </c>
      <c r="I13" s="33">
        <f t="shared" si="2"/>
        <v>0</v>
      </c>
    </row>
    <row r="14" spans="1:9">
      <c r="A14" s="30" t="s">
        <v>11</v>
      </c>
      <c r="B14" s="31">
        <f>SUM(B6:B13)</f>
        <v>0</v>
      </c>
      <c r="C14" s="32"/>
      <c r="D14" s="29">
        <f>SUM(D6:D13)</f>
        <v>0</v>
      </c>
      <c r="E14" s="165" t="s">
        <v>11</v>
      </c>
      <c r="F14" s="166"/>
      <c r="G14" s="166"/>
      <c r="H14" s="167"/>
      <c r="I14" s="33">
        <f>SUM(I6:I13)</f>
        <v>0</v>
      </c>
    </row>
    <row r="15" spans="1:9">
      <c r="A15" s="162" t="s">
        <v>251</v>
      </c>
      <c r="B15" s="163"/>
      <c r="C15" s="163"/>
      <c r="D15" s="163"/>
      <c r="E15" s="163"/>
      <c r="F15" s="163"/>
      <c r="G15" s="163"/>
      <c r="H15" s="163"/>
      <c r="I15" s="164"/>
    </row>
    <row r="16" spans="1:9">
      <c r="A16" s="3"/>
      <c r="B16" s="3"/>
      <c r="C16" s="3"/>
      <c r="D16" s="34">
        <f t="shared" ref="D16:D21" si="3">+B16*C16</f>
        <v>0</v>
      </c>
      <c r="E16" s="3"/>
      <c r="F16" s="3"/>
      <c r="G16" s="3"/>
      <c r="H16" s="33">
        <f t="shared" ref="H16:H21" si="4">+F16-G16</f>
        <v>0</v>
      </c>
      <c r="I16" s="33">
        <f t="shared" ref="I16:I21" si="5">+H16*B16</f>
        <v>0</v>
      </c>
    </row>
    <row r="17" spans="1:9">
      <c r="A17" s="3"/>
      <c r="B17" s="3"/>
      <c r="C17" s="3"/>
      <c r="D17" s="34">
        <f t="shared" si="3"/>
        <v>0</v>
      </c>
      <c r="E17" s="3"/>
      <c r="F17" s="3"/>
      <c r="G17" s="3"/>
      <c r="H17" s="33">
        <f t="shared" si="4"/>
        <v>0</v>
      </c>
      <c r="I17" s="33">
        <f t="shared" si="5"/>
        <v>0</v>
      </c>
    </row>
    <row r="18" spans="1:9">
      <c r="A18" s="3"/>
      <c r="B18" s="3"/>
      <c r="C18" s="3"/>
      <c r="D18" s="34">
        <f t="shared" si="3"/>
        <v>0</v>
      </c>
      <c r="E18" s="3"/>
      <c r="F18" s="3"/>
      <c r="G18" s="3"/>
      <c r="H18" s="33">
        <f t="shared" si="4"/>
        <v>0</v>
      </c>
      <c r="I18" s="33">
        <f t="shared" si="5"/>
        <v>0</v>
      </c>
    </row>
    <row r="19" spans="1:9">
      <c r="A19" s="3"/>
      <c r="B19" s="3"/>
      <c r="C19" s="3"/>
      <c r="D19" s="34">
        <f t="shared" si="3"/>
        <v>0</v>
      </c>
      <c r="E19" s="3"/>
      <c r="F19" s="3"/>
      <c r="G19" s="3"/>
      <c r="H19" s="33">
        <f t="shared" si="4"/>
        <v>0</v>
      </c>
      <c r="I19" s="33">
        <f t="shared" si="5"/>
        <v>0</v>
      </c>
    </row>
    <row r="20" spans="1:9">
      <c r="A20" s="3"/>
      <c r="B20" s="3"/>
      <c r="C20" s="3"/>
      <c r="D20" s="34">
        <f t="shared" si="3"/>
        <v>0</v>
      </c>
      <c r="E20" s="3"/>
      <c r="F20" s="3"/>
      <c r="G20" s="3"/>
      <c r="H20" s="33">
        <f t="shared" si="4"/>
        <v>0</v>
      </c>
      <c r="I20" s="33">
        <f t="shared" si="5"/>
        <v>0</v>
      </c>
    </row>
    <row r="21" spans="1:9">
      <c r="A21" s="3"/>
      <c r="B21" s="3"/>
      <c r="C21" s="3"/>
      <c r="D21" s="34">
        <f t="shared" si="3"/>
        <v>0</v>
      </c>
      <c r="E21" s="3"/>
      <c r="F21" s="3"/>
      <c r="G21" s="3"/>
      <c r="H21" s="33">
        <f t="shared" si="4"/>
        <v>0</v>
      </c>
      <c r="I21" s="33">
        <f t="shared" si="5"/>
        <v>0</v>
      </c>
    </row>
    <row r="22" spans="1:9">
      <c r="A22" s="30" t="s">
        <v>11</v>
      </c>
      <c r="B22" s="31">
        <f>SUM(B16:B21)</f>
        <v>0</v>
      </c>
      <c r="C22" s="32"/>
      <c r="D22" s="31">
        <f>SUM(D16:D21)</f>
        <v>0</v>
      </c>
      <c r="E22" s="165" t="s">
        <v>11</v>
      </c>
      <c r="F22" s="166"/>
      <c r="G22" s="166"/>
      <c r="H22" s="167"/>
      <c r="I22" s="33">
        <f>SUM(I16:I21)</f>
        <v>0</v>
      </c>
    </row>
    <row r="23" spans="1:9">
      <c r="A23" s="162" t="s">
        <v>250</v>
      </c>
      <c r="B23" s="163"/>
      <c r="C23" s="163"/>
      <c r="D23" s="163"/>
      <c r="E23" s="163"/>
      <c r="F23" s="163"/>
      <c r="G23" s="163"/>
      <c r="H23" s="163"/>
      <c r="I23" s="164"/>
    </row>
    <row r="24" spans="1:9">
      <c r="A24" s="3"/>
      <c r="B24" s="3"/>
      <c r="C24" s="3"/>
      <c r="D24" s="34">
        <f t="shared" ref="D24:D30" si="6">+B24*C24</f>
        <v>0</v>
      </c>
      <c r="E24" s="3"/>
      <c r="F24" s="3"/>
      <c r="G24" s="3"/>
      <c r="H24" s="33">
        <f t="shared" ref="H24:H30" si="7">+F24-G24</f>
        <v>0</v>
      </c>
      <c r="I24" s="33">
        <f t="shared" ref="I24:I30" si="8">+H24*B24</f>
        <v>0</v>
      </c>
    </row>
    <row r="25" spans="1:9">
      <c r="A25" s="3"/>
      <c r="B25" s="3"/>
      <c r="C25" s="3"/>
      <c r="D25" s="34">
        <f t="shared" si="6"/>
        <v>0</v>
      </c>
      <c r="E25" s="3"/>
      <c r="F25" s="3"/>
      <c r="G25" s="3"/>
      <c r="H25" s="33">
        <f t="shared" si="7"/>
        <v>0</v>
      </c>
      <c r="I25" s="33">
        <f t="shared" si="8"/>
        <v>0</v>
      </c>
    </row>
    <row r="26" spans="1:9">
      <c r="A26" s="3"/>
      <c r="B26" s="3"/>
      <c r="C26" s="3"/>
      <c r="D26" s="34">
        <f t="shared" si="6"/>
        <v>0</v>
      </c>
      <c r="E26" s="3"/>
      <c r="F26" s="3"/>
      <c r="G26" s="3"/>
      <c r="H26" s="33">
        <f t="shared" si="7"/>
        <v>0</v>
      </c>
      <c r="I26" s="33">
        <f t="shared" si="8"/>
        <v>0</v>
      </c>
    </row>
    <row r="27" spans="1:9">
      <c r="A27" s="3"/>
      <c r="B27" s="3"/>
      <c r="C27" s="3"/>
      <c r="D27" s="34">
        <f t="shared" si="6"/>
        <v>0</v>
      </c>
      <c r="E27" s="3"/>
      <c r="F27" s="3"/>
      <c r="G27" s="3"/>
      <c r="H27" s="33">
        <f t="shared" si="7"/>
        <v>0</v>
      </c>
      <c r="I27" s="33">
        <f t="shared" si="8"/>
        <v>0</v>
      </c>
    </row>
    <row r="28" spans="1:9">
      <c r="A28" s="3"/>
      <c r="B28" s="3"/>
      <c r="C28" s="3"/>
      <c r="D28" s="34">
        <f t="shared" si="6"/>
        <v>0</v>
      </c>
      <c r="E28" s="3"/>
      <c r="F28" s="3"/>
      <c r="G28" s="3"/>
      <c r="H28" s="33">
        <f t="shared" si="7"/>
        <v>0</v>
      </c>
      <c r="I28" s="33">
        <f t="shared" si="8"/>
        <v>0</v>
      </c>
    </row>
    <row r="29" spans="1:9">
      <c r="A29" s="3"/>
      <c r="B29" s="3"/>
      <c r="C29" s="3"/>
      <c r="D29" s="34">
        <f t="shared" si="6"/>
        <v>0</v>
      </c>
      <c r="E29" s="3"/>
      <c r="F29" s="3"/>
      <c r="G29" s="3"/>
      <c r="H29" s="33">
        <f t="shared" si="7"/>
        <v>0</v>
      </c>
      <c r="I29" s="33">
        <f t="shared" si="8"/>
        <v>0</v>
      </c>
    </row>
    <row r="30" spans="1:9">
      <c r="A30" s="3"/>
      <c r="B30" s="3"/>
      <c r="C30" s="3"/>
      <c r="D30" s="34">
        <f t="shared" si="6"/>
        <v>0</v>
      </c>
      <c r="E30" s="3"/>
      <c r="F30" s="3"/>
      <c r="G30" s="3"/>
      <c r="H30" s="33">
        <f t="shared" si="7"/>
        <v>0</v>
      </c>
      <c r="I30" s="33">
        <f t="shared" si="8"/>
        <v>0</v>
      </c>
    </row>
    <row r="31" spans="1:9">
      <c r="A31" s="30" t="s">
        <v>12</v>
      </c>
      <c r="B31" s="31">
        <f>SUM(B24:B30)</f>
        <v>0</v>
      </c>
      <c r="C31" s="32"/>
      <c r="D31" s="34">
        <f>SUM(D24:D30)</f>
        <v>0</v>
      </c>
      <c r="E31" s="165" t="s">
        <v>11</v>
      </c>
      <c r="F31" s="166"/>
      <c r="G31" s="166"/>
      <c r="H31" s="167"/>
      <c r="I31" s="33">
        <f>SUM(I24:I30)</f>
        <v>0</v>
      </c>
    </row>
    <row r="32" spans="1:9">
      <c r="B32" s="24"/>
      <c r="C32" s="24"/>
      <c r="D32" s="24"/>
      <c r="E32" s="24"/>
      <c r="F32" s="24"/>
      <c r="G32" s="24"/>
      <c r="H32" s="24"/>
      <c r="I32" s="25"/>
    </row>
    <row r="33" spans="1:9">
      <c r="A33" s="1" t="s">
        <v>149</v>
      </c>
      <c r="B33" s="24">
        <f>B14+B22+B31</f>
        <v>0</v>
      </c>
      <c r="C33" s="24"/>
      <c r="D33" s="24"/>
      <c r="E33" s="24"/>
      <c r="F33" s="24"/>
      <c r="G33" s="24"/>
      <c r="H33" s="24"/>
      <c r="I33" s="25"/>
    </row>
    <row r="35" spans="1:9" ht="15" customHeight="1">
      <c r="A35" s="1" t="s">
        <v>152</v>
      </c>
      <c r="C35" s="35">
        <f>+I14</f>
        <v>0</v>
      </c>
    </row>
    <row r="36" spans="1:9">
      <c r="A36" s="1" t="s">
        <v>153</v>
      </c>
      <c r="C36" s="36">
        <f>+I22</f>
        <v>0</v>
      </c>
      <c r="G36" s="1" t="s">
        <v>262</v>
      </c>
    </row>
    <row r="37" spans="1:9">
      <c r="A37" s="1" t="s">
        <v>13</v>
      </c>
      <c r="C37" s="36">
        <f>+I31</f>
        <v>0</v>
      </c>
    </row>
    <row r="38" spans="1:9">
      <c r="A38" s="1" t="s">
        <v>14</v>
      </c>
      <c r="C38" s="36">
        <f>SUM(C35:C37)</f>
        <v>0</v>
      </c>
    </row>
    <row r="39" spans="1:9">
      <c r="A39" s="1" t="s">
        <v>249</v>
      </c>
      <c r="C39" s="36">
        <f>+C38*0.05</f>
        <v>0</v>
      </c>
    </row>
    <row r="40" spans="1:9" ht="16" thickBot="1">
      <c r="A40" s="1" t="s">
        <v>15</v>
      </c>
      <c r="C40" s="37">
        <f>+C38-C39</f>
        <v>0</v>
      </c>
    </row>
    <row r="41" spans="1:9" ht="16" thickTop="1">
      <c r="A41" s="1" t="s">
        <v>16</v>
      </c>
      <c r="C41" s="5"/>
      <c r="D41" s="6"/>
      <c r="E41" s="6"/>
    </row>
    <row r="42" spans="1:9">
      <c r="A42" s="1" t="s">
        <v>17</v>
      </c>
      <c r="C42" s="168"/>
      <c r="D42" s="168"/>
      <c r="E42" s="168"/>
    </row>
    <row r="44" spans="1:9">
      <c r="A44" s="113" t="s">
        <v>270</v>
      </c>
    </row>
    <row r="45" spans="1:9">
      <c r="A45" s="113" t="s">
        <v>252</v>
      </c>
    </row>
    <row r="46" spans="1:9" ht="16" thickBot="1">
      <c r="A46" s="122" t="s">
        <v>263</v>
      </c>
    </row>
    <row r="47" spans="1:9">
      <c r="A47" s="153"/>
      <c r="B47" s="154"/>
      <c r="C47" s="154"/>
      <c r="D47" s="154"/>
      <c r="E47" s="154"/>
      <c r="F47" s="154"/>
      <c r="G47" s="154"/>
      <c r="H47" s="154"/>
      <c r="I47" s="155"/>
    </row>
    <row r="48" spans="1:9">
      <c r="A48" s="156"/>
      <c r="B48" s="157"/>
      <c r="C48" s="157"/>
      <c r="D48" s="157"/>
      <c r="E48" s="157"/>
      <c r="F48" s="157"/>
      <c r="G48" s="157"/>
      <c r="H48" s="157"/>
      <c r="I48" s="158"/>
    </row>
    <row r="49" spans="1:9">
      <c r="A49" s="156"/>
      <c r="B49" s="157"/>
      <c r="C49" s="157"/>
      <c r="D49" s="157"/>
      <c r="E49" s="157"/>
      <c r="F49" s="157"/>
      <c r="G49" s="157"/>
      <c r="H49" s="157"/>
      <c r="I49" s="158"/>
    </row>
    <row r="50" spans="1:9">
      <c r="A50" s="156"/>
      <c r="B50" s="157"/>
      <c r="C50" s="157"/>
      <c r="D50" s="157"/>
      <c r="E50" s="157"/>
      <c r="F50" s="157"/>
      <c r="G50" s="157"/>
      <c r="H50" s="157"/>
      <c r="I50" s="158"/>
    </row>
    <row r="51" spans="1:9">
      <c r="A51" s="156"/>
      <c r="B51" s="157"/>
      <c r="C51" s="157"/>
      <c r="D51" s="157"/>
      <c r="E51" s="157"/>
      <c r="F51" s="157"/>
      <c r="G51" s="157"/>
      <c r="H51" s="157"/>
      <c r="I51" s="158"/>
    </row>
    <row r="52" spans="1:9" ht="16" thickBot="1">
      <c r="A52" s="159"/>
      <c r="B52" s="160"/>
      <c r="C52" s="160"/>
      <c r="D52" s="160"/>
      <c r="E52" s="160"/>
      <c r="F52" s="160"/>
      <c r="G52" s="160"/>
      <c r="H52" s="160"/>
      <c r="I52" s="161"/>
    </row>
  </sheetData>
  <sheetProtection algorithmName="SHA-512" hashValue="72oaTXK1CJFH9+RWZLzAGnRPQgDUiM/CAiGuqGlkEscLqxxiBo3J8UmdT06rhLF/e7LxBsra4jTj3SZ6G5nmmQ==" saltValue="wme42uExUtl2DiSv0eD3eQ==" spinCount="100000" sheet="1" objects="1" scenarios="1"/>
  <mergeCells count="11">
    <mergeCell ref="A1:I1"/>
    <mergeCell ref="A3:I3"/>
    <mergeCell ref="A5:I5"/>
    <mergeCell ref="E14:H14"/>
    <mergeCell ref="A15:I15"/>
    <mergeCell ref="F2:I2"/>
    <mergeCell ref="A47:I52"/>
    <mergeCell ref="A23:I23"/>
    <mergeCell ref="E31:H31"/>
    <mergeCell ref="C42:E42"/>
    <mergeCell ref="E22:H22"/>
  </mergeCells>
  <pageMargins left="0.7" right="0.7" top="0.75" bottom="0.75" header="0.3" footer="0.3"/>
  <pageSetup scale="59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"/>
  <sheetViews>
    <sheetView zoomScaleNormal="100" workbookViewId="0">
      <selection activeCell="B6" sqref="B6"/>
    </sheetView>
  </sheetViews>
  <sheetFormatPr defaultColWidth="9.08984375" defaultRowHeight="14.5"/>
  <cols>
    <col min="1" max="1" width="69.7265625" customWidth="1"/>
    <col min="2" max="2" width="25.90625" customWidth="1"/>
  </cols>
  <sheetData>
    <row r="1" spans="1:9" s="1" customFormat="1" ht="18">
      <c r="A1" s="148">
        <f>'Unit Information'!B2</f>
        <v>0</v>
      </c>
      <c r="B1" s="118"/>
      <c r="C1" s="118"/>
      <c r="D1" s="118"/>
      <c r="E1" s="118"/>
      <c r="F1" s="169"/>
      <c r="G1" s="169"/>
      <c r="H1" s="169"/>
      <c r="I1" s="169"/>
    </row>
    <row r="2" spans="1:9" ht="25" customHeight="1">
      <c r="A2" s="169" t="s">
        <v>224</v>
      </c>
      <c r="B2" s="169"/>
    </row>
    <row r="3" spans="1:9">
      <c r="A3" s="173" t="s">
        <v>1</v>
      </c>
      <c r="B3" s="173"/>
    </row>
    <row r="4" spans="1:9" ht="15.5">
      <c r="A4" s="171" t="s">
        <v>223</v>
      </c>
      <c r="B4" s="172"/>
    </row>
    <row r="6" spans="1:9">
      <c r="A6" t="s">
        <v>154</v>
      </c>
      <c r="B6" s="38">
        <f>'Sources and Uses'!$C$16</f>
        <v>0</v>
      </c>
    </row>
    <row r="8" spans="1:9">
      <c r="A8" t="s">
        <v>155</v>
      </c>
      <c r="B8" s="38">
        <f>'Development Cost Schedule'!C82</f>
        <v>0</v>
      </c>
    </row>
    <row r="10" spans="1:9">
      <c r="A10" t="s">
        <v>156</v>
      </c>
      <c r="B10" s="39" t="e">
        <f>B6/B8</f>
        <v>#DIV/0!</v>
      </c>
    </row>
    <row r="12" spans="1:9">
      <c r="A12" t="s">
        <v>228</v>
      </c>
      <c r="B12" s="23"/>
    </row>
    <row r="14" spans="1:9">
      <c r="A14" s="114" t="s">
        <v>227</v>
      </c>
      <c r="B14" s="114" t="e">
        <f>ROUNDUP(B10*B12,0)</f>
        <v>#DIV/0!</v>
      </c>
    </row>
    <row r="16" spans="1:9">
      <c r="A16" t="s">
        <v>154</v>
      </c>
      <c r="B16" s="38">
        <f>+B6</f>
        <v>0</v>
      </c>
    </row>
    <row r="18" spans="1:2">
      <c r="A18" t="s">
        <v>165</v>
      </c>
      <c r="B18" s="7"/>
    </row>
    <row r="20" spans="1:2">
      <c r="A20" s="114" t="s">
        <v>225</v>
      </c>
      <c r="B20" s="114" t="e">
        <f>ROUNDUP(B16/B18,0)</f>
        <v>#DIV/0!</v>
      </c>
    </row>
    <row r="22" spans="1:2" ht="15" thickBot="1">
      <c r="A22" t="s">
        <v>226</v>
      </c>
      <c r="B22" s="40" t="e">
        <f>IF(B14&gt;B20,B14,B20)</f>
        <v>#DIV/0!</v>
      </c>
    </row>
    <row r="23" spans="1:2" ht="15" thickTop="1"/>
    <row r="24" spans="1:2" ht="18">
      <c r="A24" s="169" t="s">
        <v>224</v>
      </c>
      <c r="B24" s="169"/>
    </row>
    <row r="25" spans="1:2">
      <c r="A25" s="171" t="s">
        <v>229</v>
      </c>
      <c r="B25" s="171"/>
    </row>
    <row r="26" spans="1:2">
      <c r="A26" s="171" t="s">
        <v>18</v>
      </c>
      <c r="B26" s="171"/>
    </row>
    <row r="28" spans="1:2">
      <c r="A28" t="s">
        <v>154</v>
      </c>
      <c r="B28" s="38">
        <f>'Sources and Uses'!$C$16</f>
        <v>0</v>
      </c>
    </row>
    <row r="30" spans="1:2">
      <c r="A30" t="s">
        <v>155</v>
      </c>
      <c r="B30" s="38">
        <f>+'Development Cost Schedule'!C82</f>
        <v>0</v>
      </c>
    </row>
    <row r="32" spans="1:2">
      <c r="A32" t="s">
        <v>156</v>
      </c>
      <c r="B32" s="39" t="e">
        <f>B28/B30</f>
        <v>#DIV/0!</v>
      </c>
    </row>
    <row r="34" spans="1:2">
      <c r="A34" t="s">
        <v>150</v>
      </c>
      <c r="B34" s="8"/>
    </row>
    <row r="35" spans="1:2">
      <c r="B35" s="41"/>
    </row>
    <row r="36" spans="1:2">
      <c r="A36" t="s">
        <v>157</v>
      </c>
      <c r="B36" s="39" t="e">
        <f>+B32</f>
        <v>#DIV/0!</v>
      </c>
    </row>
    <row r="37" spans="1:2">
      <c r="B37" s="39"/>
    </row>
    <row r="38" spans="1:2">
      <c r="A38" s="114" t="s">
        <v>231</v>
      </c>
      <c r="B38" s="114" t="e">
        <f>ROUNDUP(B34*B36,0)</f>
        <v>#DIV/0!</v>
      </c>
    </row>
    <row r="39" spans="1:2">
      <c r="B39" s="41"/>
    </row>
    <row r="40" spans="1:2">
      <c r="A40" t="s">
        <v>151</v>
      </c>
      <c r="B40" s="8"/>
    </row>
    <row r="41" spans="1:2">
      <c r="B41" s="41"/>
    </row>
    <row r="42" spans="1:2">
      <c r="A42" t="s">
        <v>157</v>
      </c>
      <c r="B42" s="39" t="e">
        <f>+B32</f>
        <v>#DIV/0!</v>
      </c>
    </row>
    <row r="43" spans="1:2">
      <c r="B43" s="39"/>
    </row>
    <row r="44" spans="1:2">
      <c r="A44" s="114" t="s">
        <v>230</v>
      </c>
      <c r="B44" s="114" t="e">
        <f>ROUNDUP(B40*B42,0)</f>
        <v>#DIV/0!</v>
      </c>
    </row>
    <row r="46" spans="1:2">
      <c r="A46" t="s">
        <v>19</v>
      </c>
      <c r="B46" s="8"/>
    </row>
    <row r="48" spans="1:2">
      <c r="A48" t="s">
        <v>157</v>
      </c>
      <c r="B48" s="39" t="e">
        <f>+B32</f>
        <v>#DIV/0!</v>
      </c>
    </row>
    <row r="50" spans="1:2">
      <c r="A50" s="114" t="s">
        <v>232</v>
      </c>
      <c r="B50" s="114" t="e">
        <f>ROUNDUP(B46*B48,0)</f>
        <v>#DIV/0!</v>
      </c>
    </row>
    <row r="52" spans="1:2">
      <c r="A52" t="s">
        <v>20</v>
      </c>
      <c r="B52" s="8"/>
    </row>
    <row r="54" spans="1:2">
      <c r="A54" t="s">
        <v>157</v>
      </c>
      <c r="B54" s="39" t="e">
        <f>+B32</f>
        <v>#DIV/0!</v>
      </c>
    </row>
    <row r="56" spans="1:2">
      <c r="A56" s="114" t="s">
        <v>233</v>
      </c>
      <c r="B56" s="114" t="e">
        <f>ROUNDUP(B52*B54,0)</f>
        <v>#DIV/0!</v>
      </c>
    </row>
    <row r="58" spans="1:2">
      <c r="A58" t="s">
        <v>21</v>
      </c>
      <c r="B58" s="8"/>
    </row>
    <row r="60" spans="1:2">
      <c r="A60" t="s">
        <v>157</v>
      </c>
      <c r="B60" s="39" t="e">
        <f>+B32</f>
        <v>#DIV/0!</v>
      </c>
    </row>
    <row r="62" spans="1:2">
      <c r="A62" s="114" t="s">
        <v>234</v>
      </c>
      <c r="B62" s="114" t="e">
        <f>ROUNDUP(B58*B60,0)</f>
        <v>#DIV/0!</v>
      </c>
    </row>
    <row r="64" spans="1:2">
      <c r="A64" t="s">
        <v>22</v>
      </c>
      <c r="B64" s="8"/>
    </row>
    <row r="66" spans="1:4">
      <c r="A66" t="s">
        <v>157</v>
      </c>
      <c r="B66" s="39" t="e">
        <f>+B32</f>
        <v>#DIV/0!</v>
      </c>
    </row>
    <row r="68" spans="1:4">
      <c r="A68" s="114" t="s">
        <v>235</v>
      </c>
      <c r="B68" s="114" t="e">
        <f>ROUNDUP(B64*B66,0)</f>
        <v>#DIV/0!</v>
      </c>
    </row>
    <row r="70" spans="1:4">
      <c r="A70" t="s">
        <v>23</v>
      </c>
      <c r="B70" s="8"/>
    </row>
    <row r="72" spans="1:4">
      <c r="A72" t="s">
        <v>157</v>
      </c>
      <c r="B72" s="39" t="e">
        <f>+B32</f>
        <v>#DIV/0!</v>
      </c>
    </row>
    <row r="74" spans="1:4">
      <c r="A74" s="114" t="s">
        <v>236</v>
      </c>
      <c r="B74" s="114" t="e">
        <f>ROUNDUP(B70*B72,0)</f>
        <v>#DIV/0!</v>
      </c>
      <c r="D74" s="143"/>
    </row>
    <row r="76" spans="1:4" ht="15" thickBot="1">
      <c r="A76" t="s">
        <v>241</v>
      </c>
      <c r="B76" s="40" t="e">
        <f>SUM(B74,B68,B62,B56,B50,B44,B38)</f>
        <v>#DIV/0!</v>
      </c>
    </row>
    <row r="77" spans="1:4" ht="15" thickTop="1"/>
  </sheetData>
  <sheetProtection algorithmName="SHA-512" hashValue="VPUt/7p8w6AnKLKxa2bIK6BZbww78L8XZ3X3q2wQcEuPm7DGzyWmEloVjuHn24v2FZYJ0FDx5CoTBdVFA7veAg==" saltValue="xYoue7yT2hsw25+zZUF8qw==" spinCount="100000" sheet="1" objects="1" scenarios="1"/>
  <mergeCells count="7">
    <mergeCell ref="A26:B26"/>
    <mergeCell ref="A25:B25"/>
    <mergeCell ref="F1:I1"/>
    <mergeCell ref="A2:B2"/>
    <mergeCell ref="A4:B4"/>
    <mergeCell ref="A3:B3"/>
    <mergeCell ref="A24:B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topLeftCell="A98" workbookViewId="0">
      <selection activeCell="J87" sqref="J87"/>
    </sheetView>
  </sheetViews>
  <sheetFormatPr defaultColWidth="9.08984375" defaultRowHeight="15.5"/>
  <cols>
    <col min="1" max="1" width="50.6328125" style="1" customWidth="1"/>
    <col min="2" max="2" width="18.90625" style="1" customWidth="1"/>
    <col min="3" max="3" width="18.54296875" style="1" customWidth="1"/>
    <col min="4" max="4" width="18.54296875" style="1" hidden="1" customWidth="1"/>
    <col min="5" max="16384" width="9.08984375" style="1"/>
  </cols>
  <sheetData>
    <row r="1" spans="1:11" ht="21.5" customHeight="1">
      <c r="A1" s="148">
        <f>'Unit Information'!B2</f>
        <v>0</v>
      </c>
    </row>
    <row r="2" spans="1:11" ht="16.5" customHeight="1"/>
    <row r="3" spans="1:11" ht="16.5" customHeight="1">
      <c r="A3" s="169" t="s">
        <v>24</v>
      </c>
      <c r="B3" s="169"/>
      <c r="C3" s="169"/>
    </row>
    <row r="4" spans="1:11" ht="16.5" customHeight="1">
      <c r="A4" s="176" t="s">
        <v>1</v>
      </c>
      <c r="B4" s="176"/>
      <c r="C4" s="176"/>
    </row>
    <row r="5" spans="1:11" ht="16.5" customHeight="1">
      <c r="A5" s="119"/>
      <c r="B5" s="119"/>
      <c r="C5" s="119"/>
    </row>
    <row r="6" spans="1:11" ht="26.5">
      <c r="B6" s="42" t="s">
        <v>25</v>
      </c>
      <c r="C6" s="42" t="s">
        <v>162</v>
      </c>
      <c r="D6" s="42" t="s">
        <v>158</v>
      </c>
    </row>
    <row r="7" spans="1:11">
      <c r="A7" s="49" t="s">
        <v>175</v>
      </c>
      <c r="B7" s="131"/>
      <c r="C7" s="131"/>
      <c r="D7" s="123"/>
    </row>
    <row r="8" spans="1:11">
      <c r="A8" s="124" t="s">
        <v>163</v>
      </c>
      <c r="B8" s="112">
        <v>0</v>
      </c>
      <c r="C8" s="115">
        <f>B8</f>
        <v>0</v>
      </c>
      <c r="D8" s="9"/>
    </row>
    <row r="9" spans="1:11">
      <c r="A9" s="124" t="s">
        <v>167</v>
      </c>
      <c r="B9" s="112">
        <v>0</v>
      </c>
      <c r="C9" s="115">
        <f>B9</f>
        <v>0</v>
      </c>
      <c r="D9" s="9"/>
    </row>
    <row r="10" spans="1:11">
      <c r="A10" s="124" t="s">
        <v>168</v>
      </c>
      <c r="B10" s="112">
        <v>0</v>
      </c>
      <c r="C10" s="115">
        <f>B10</f>
        <v>0</v>
      </c>
      <c r="D10" s="9"/>
    </row>
    <row r="11" spans="1:11">
      <c r="A11" s="125" t="s">
        <v>169</v>
      </c>
      <c r="B11" s="112">
        <v>0</v>
      </c>
      <c r="C11" s="115">
        <f>B11</f>
        <v>0</v>
      </c>
      <c r="D11" s="9"/>
    </row>
    <row r="12" spans="1:11">
      <c r="A12" s="125" t="s">
        <v>240</v>
      </c>
      <c r="B12" s="9">
        <v>0</v>
      </c>
      <c r="C12" s="115">
        <f>B12</f>
        <v>0</v>
      </c>
      <c r="D12" s="9"/>
    </row>
    <row r="13" spans="1:11">
      <c r="A13" s="126" t="s">
        <v>195</v>
      </c>
      <c r="B13" s="9">
        <v>0</v>
      </c>
      <c r="C13" s="115">
        <f t="shared" ref="C13:C15" si="0">B13</f>
        <v>0</v>
      </c>
      <c r="D13" s="9"/>
      <c r="K13" s="1" t="s">
        <v>221</v>
      </c>
    </row>
    <row r="14" spans="1:11">
      <c r="A14" s="126"/>
      <c r="B14" s="9">
        <v>0</v>
      </c>
      <c r="C14" s="115">
        <f t="shared" si="0"/>
        <v>0</v>
      </c>
      <c r="D14" s="9"/>
    </row>
    <row r="15" spans="1:11" s="128" customFormat="1">
      <c r="A15" s="126"/>
      <c r="B15" s="9">
        <v>0</v>
      </c>
      <c r="C15" s="115">
        <f t="shared" si="0"/>
        <v>0</v>
      </c>
      <c r="D15" s="127"/>
    </row>
    <row r="16" spans="1:11" s="128" customFormat="1">
      <c r="A16" s="130" t="s">
        <v>170</v>
      </c>
      <c r="B16" s="44"/>
      <c r="C16" s="44"/>
      <c r="D16" s="127"/>
    </row>
    <row r="17" spans="1:4">
      <c r="A17" s="124" t="s">
        <v>256</v>
      </c>
      <c r="B17" s="112">
        <v>0</v>
      </c>
      <c r="C17" s="115">
        <f>B17</f>
        <v>0</v>
      </c>
      <c r="D17" s="9"/>
    </row>
    <row r="18" spans="1:4">
      <c r="A18" s="124" t="s">
        <v>243</v>
      </c>
      <c r="B18" s="9">
        <v>0</v>
      </c>
      <c r="C18" s="115">
        <f>B18</f>
        <v>0</v>
      </c>
      <c r="D18" s="9"/>
    </row>
    <row r="19" spans="1:4">
      <c r="A19" s="129" t="s">
        <v>171</v>
      </c>
      <c r="B19" s="9">
        <v>0</v>
      </c>
      <c r="C19" s="110"/>
      <c r="D19" s="9"/>
    </row>
    <row r="20" spans="1:4">
      <c r="A20" s="1" t="s">
        <v>172</v>
      </c>
      <c r="B20" s="9">
        <v>0</v>
      </c>
      <c r="C20" s="115">
        <f>B20</f>
        <v>0</v>
      </c>
      <c r="D20" s="9"/>
    </row>
    <row r="21" spans="1:4">
      <c r="A21" s="1" t="s">
        <v>173</v>
      </c>
      <c r="B21" s="9">
        <v>0</v>
      </c>
      <c r="C21" s="115">
        <f>B21</f>
        <v>0</v>
      </c>
      <c r="D21" s="9"/>
    </row>
    <row r="22" spans="1:4">
      <c r="A22" s="1" t="s">
        <v>174</v>
      </c>
      <c r="B22" s="9">
        <v>0</v>
      </c>
      <c r="C22" s="115">
        <f>B22</f>
        <v>0</v>
      </c>
      <c r="D22" s="9"/>
    </row>
    <row r="23" spans="1:4">
      <c r="A23" s="126" t="s">
        <v>195</v>
      </c>
      <c r="B23" s="9">
        <v>0</v>
      </c>
      <c r="C23" s="115">
        <f t="shared" ref="C23:C25" si="1">B23</f>
        <v>0</v>
      </c>
      <c r="D23" s="9"/>
    </row>
    <row r="24" spans="1:4">
      <c r="A24" s="126"/>
      <c r="B24" s="9">
        <v>0</v>
      </c>
      <c r="C24" s="115">
        <f t="shared" si="1"/>
        <v>0</v>
      </c>
      <c r="D24" s="9"/>
    </row>
    <row r="25" spans="1:4">
      <c r="A25" s="126"/>
      <c r="B25" s="9">
        <v>0</v>
      </c>
      <c r="C25" s="115">
        <f t="shared" si="1"/>
        <v>0</v>
      </c>
      <c r="D25" s="9"/>
    </row>
    <row r="26" spans="1:4">
      <c r="A26" s="132" t="s">
        <v>176</v>
      </c>
      <c r="B26" s="44" t="s">
        <v>222</v>
      </c>
      <c r="C26" s="44"/>
      <c r="D26" s="9"/>
    </row>
    <row r="27" spans="1:4">
      <c r="A27" s="124" t="s">
        <v>209</v>
      </c>
      <c r="B27" s="9">
        <v>0</v>
      </c>
      <c r="C27" s="115">
        <f t="shared" ref="C27:C32" si="2">B27</f>
        <v>0</v>
      </c>
      <c r="D27" s="9"/>
    </row>
    <row r="28" spans="1:4">
      <c r="A28" s="124" t="s">
        <v>210</v>
      </c>
      <c r="B28" s="9">
        <v>0</v>
      </c>
      <c r="C28" s="115">
        <f t="shared" ref="C28" si="3">B28</f>
        <v>0</v>
      </c>
      <c r="D28" s="9"/>
    </row>
    <row r="29" spans="1:4">
      <c r="A29" s="124" t="s">
        <v>242</v>
      </c>
      <c r="B29" s="9">
        <v>0</v>
      </c>
      <c r="C29" s="110"/>
      <c r="D29" s="9"/>
    </row>
    <row r="30" spans="1:4">
      <c r="A30" s="126" t="s">
        <v>195</v>
      </c>
      <c r="B30" s="9">
        <v>0</v>
      </c>
      <c r="C30" s="115">
        <f t="shared" si="2"/>
        <v>0</v>
      </c>
      <c r="D30" s="9"/>
    </row>
    <row r="31" spans="1:4">
      <c r="A31" s="126"/>
      <c r="B31" s="9">
        <v>0</v>
      </c>
      <c r="C31" s="115">
        <f t="shared" si="2"/>
        <v>0</v>
      </c>
      <c r="D31" s="9"/>
    </row>
    <row r="32" spans="1:4">
      <c r="A32" s="126"/>
      <c r="B32" s="9">
        <v>0</v>
      </c>
      <c r="C32" s="115">
        <f t="shared" si="2"/>
        <v>0</v>
      </c>
      <c r="D32" s="9"/>
    </row>
    <row r="33" spans="1:4">
      <c r="A33" s="132" t="s">
        <v>182</v>
      </c>
      <c r="B33" s="44"/>
      <c r="C33" s="44"/>
      <c r="D33" s="9"/>
    </row>
    <row r="34" spans="1:4">
      <c r="A34" s="124" t="s">
        <v>183</v>
      </c>
      <c r="B34" s="9">
        <v>0</v>
      </c>
      <c r="C34" s="115">
        <f t="shared" ref="C34:C48" si="4">B34</f>
        <v>0</v>
      </c>
      <c r="D34" s="9"/>
    </row>
    <row r="35" spans="1:4">
      <c r="A35" s="124" t="s">
        <v>185</v>
      </c>
      <c r="B35" s="9">
        <v>0</v>
      </c>
      <c r="C35" s="115">
        <f t="shared" si="4"/>
        <v>0</v>
      </c>
      <c r="D35" s="9"/>
    </row>
    <row r="36" spans="1:4">
      <c r="A36" s="124" t="s">
        <v>184</v>
      </c>
      <c r="B36" s="9">
        <v>0</v>
      </c>
      <c r="C36" s="115">
        <f t="shared" si="4"/>
        <v>0</v>
      </c>
      <c r="D36" s="9"/>
    </row>
    <row r="37" spans="1:4">
      <c r="A37" s="124" t="s">
        <v>186</v>
      </c>
      <c r="B37" s="9">
        <v>0</v>
      </c>
      <c r="C37" s="111"/>
      <c r="D37" s="9"/>
    </row>
    <row r="38" spans="1:4">
      <c r="A38" s="126" t="s">
        <v>195</v>
      </c>
      <c r="B38" s="9">
        <v>0</v>
      </c>
      <c r="C38" s="115">
        <f t="shared" si="4"/>
        <v>0</v>
      </c>
      <c r="D38" s="9"/>
    </row>
    <row r="39" spans="1:4">
      <c r="A39" s="126"/>
      <c r="B39" s="9">
        <v>0</v>
      </c>
      <c r="C39" s="115">
        <f t="shared" si="4"/>
        <v>0</v>
      </c>
      <c r="D39" s="9"/>
    </row>
    <row r="40" spans="1:4">
      <c r="A40" s="126"/>
      <c r="B40" s="9">
        <v>0</v>
      </c>
      <c r="C40" s="115">
        <f t="shared" si="4"/>
        <v>0</v>
      </c>
      <c r="D40" s="9"/>
    </row>
    <row r="41" spans="1:4">
      <c r="A41" s="130" t="s">
        <v>187</v>
      </c>
      <c r="B41" s="44"/>
      <c r="C41" s="44"/>
      <c r="D41" s="9"/>
    </row>
    <row r="42" spans="1:4">
      <c r="A42" s="124" t="s">
        <v>189</v>
      </c>
      <c r="B42" s="9">
        <v>0</v>
      </c>
      <c r="C42" s="115">
        <f t="shared" si="4"/>
        <v>0</v>
      </c>
      <c r="D42" s="9"/>
    </row>
    <row r="43" spans="1:4">
      <c r="A43" s="124" t="s">
        <v>27</v>
      </c>
      <c r="B43" s="9">
        <v>0</v>
      </c>
      <c r="C43" s="115">
        <f t="shared" si="4"/>
        <v>0</v>
      </c>
      <c r="D43" s="9"/>
    </row>
    <row r="44" spans="1:4">
      <c r="A44" s="124" t="s">
        <v>190</v>
      </c>
      <c r="B44" s="9">
        <v>0</v>
      </c>
      <c r="C44" s="115">
        <f t="shared" si="4"/>
        <v>0</v>
      </c>
      <c r="D44" s="9"/>
    </row>
    <row r="45" spans="1:4">
      <c r="A45" s="124" t="s">
        <v>193</v>
      </c>
      <c r="B45" s="9">
        <v>0</v>
      </c>
      <c r="C45" s="111"/>
      <c r="D45" s="9"/>
    </row>
    <row r="46" spans="1:4">
      <c r="A46" s="124" t="s">
        <v>191</v>
      </c>
      <c r="B46" s="9">
        <v>0</v>
      </c>
      <c r="C46" s="115">
        <f t="shared" si="4"/>
        <v>0</v>
      </c>
      <c r="D46" s="9"/>
    </row>
    <row r="47" spans="1:4">
      <c r="A47" s="124" t="s">
        <v>37</v>
      </c>
      <c r="B47" s="9">
        <v>0</v>
      </c>
      <c r="C47" s="115">
        <f t="shared" si="4"/>
        <v>0</v>
      </c>
      <c r="D47" s="9"/>
    </row>
    <row r="48" spans="1:4">
      <c r="A48" s="124" t="s">
        <v>28</v>
      </c>
      <c r="B48" s="9">
        <v>0</v>
      </c>
      <c r="C48" s="115">
        <f t="shared" si="4"/>
        <v>0</v>
      </c>
      <c r="D48" s="9"/>
    </row>
    <row r="49" spans="1:4">
      <c r="A49" s="136" t="s">
        <v>195</v>
      </c>
      <c r="B49" s="9">
        <v>0</v>
      </c>
      <c r="C49" s="115">
        <f t="shared" ref="C49:C56" si="5">B49</f>
        <v>0</v>
      </c>
      <c r="D49" s="9"/>
    </row>
    <row r="50" spans="1:4">
      <c r="A50" s="126"/>
      <c r="B50" s="9">
        <v>0</v>
      </c>
      <c r="C50" s="115">
        <f t="shared" si="5"/>
        <v>0</v>
      </c>
      <c r="D50" s="9"/>
    </row>
    <row r="51" spans="1:4">
      <c r="A51" s="126"/>
      <c r="B51" s="9">
        <v>0</v>
      </c>
      <c r="C51" s="115">
        <f t="shared" si="5"/>
        <v>0</v>
      </c>
      <c r="D51" s="9"/>
    </row>
    <row r="52" spans="1:4">
      <c r="A52" s="132" t="s">
        <v>188</v>
      </c>
      <c r="B52" s="44"/>
      <c r="C52" s="44"/>
      <c r="D52" s="44"/>
    </row>
    <row r="53" spans="1:4">
      <c r="A53" s="124" t="s">
        <v>192</v>
      </c>
      <c r="B53" s="9">
        <v>0</v>
      </c>
      <c r="C53" s="115">
        <f t="shared" si="5"/>
        <v>0</v>
      </c>
      <c r="D53" s="44"/>
    </row>
    <row r="54" spans="1:4">
      <c r="A54" s="124" t="s">
        <v>193</v>
      </c>
      <c r="B54" s="9">
        <v>0</v>
      </c>
      <c r="C54" s="111"/>
      <c r="D54" s="44"/>
    </row>
    <row r="55" spans="1:4">
      <c r="A55" s="124" t="s">
        <v>194</v>
      </c>
      <c r="B55" s="9">
        <v>0</v>
      </c>
      <c r="C55" s="115">
        <f t="shared" si="5"/>
        <v>0</v>
      </c>
      <c r="D55" s="44"/>
    </row>
    <row r="56" spans="1:4">
      <c r="A56" s="124" t="s">
        <v>240</v>
      </c>
      <c r="B56" s="9">
        <v>0</v>
      </c>
      <c r="C56" s="115">
        <f t="shared" si="5"/>
        <v>0</v>
      </c>
      <c r="D56" s="44"/>
    </row>
    <row r="57" spans="1:4">
      <c r="A57" s="136" t="s">
        <v>195</v>
      </c>
      <c r="B57" s="9">
        <v>0</v>
      </c>
      <c r="C57" s="115">
        <f t="shared" ref="C57:C59" si="6">B57</f>
        <v>0</v>
      </c>
      <c r="D57" s="9"/>
    </row>
    <row r="58" spans="1:4">
      <c r="A58" s="126"/>
      <c r="B58" s="9">
        <v>0</v>
      </c>
      <c r="C58" s="115">
        <f t="shared" si="6"/>
        <v>0</v>
      </c>
      <c r="D58" s="9"/>
    </row>
    <row r="59" spans="1:4">
      <c r="A59" s="126"/>
      <c r="B59" s="9">
        <v>0</v>
      </c>
      <c r="C59" s="115">
        <f t="shared" si="6"/>
        <v>0</v>
      </c>
      <c r="D59" s="9"/>
    </row>
    <row r="60" spans="1:4">
      <c r="A60" s="132" t="s">
        <v>196</v>
      </c>
      <c r="B60" s="44"/>
      <c r="C60" s="44"/>
      <c r="D60" s="44"/>
    </row>
    <row r="61" spans="1:4">
      <c r="A61" s="124" t="s">
        <v>197</v>
      </c>
      <c r="B61" s="9">
        <v>0</v>
      </c>
      <c r="C61" s="115">
        <f t="shared" ref="C61:C62" si="7">B61</f>
        <v>0</v>
      </c>
      <c r="D61" s="9"/>
    </row>
    <row r="62" spans="1:4">
      <c r="A62" s="124" t="s">
        <v>198</v>
      </c>
      <c r="B62" s="9">
        <v>0</v>
      </c>
      <c r="C62" s="115">
        <f t="shared" si="7"/>
        <v>0</v>
      </c>
      <c r="D62" s="9"/>
    </row>
    <row r="63" spans="1:4">
      <c r="A63" s="124" t="s">
        <v>199</v>
      </c>
      <c r="B63" s="9">
        <v>0</v>
      </c>
      <c r="C63" s="115">
        <f t="shared" ref="C63:C64" si="8">B63</f>
        <v>0</v>
      </c>
      <c r="D63" s="9"/>
    </row>
    <row r="64" spans="1:4">
      <c r="A64" s="124" t="s">
        <v>200</v>
      </c>
      <c r="B64" s="9">
        <v>0</v>
      </c>
      <c r="C64" s="115">
        <f t="shared" si="8"/>
        <v>0</v>
      </c>
      <c r="D64" s="9"/>
    </row>
    <row r="65" spans="1:4">
      <c r="A65" s="136" t="s">
        <v>195</v>
      </c>
      <c r="B65" s="9">
        <v>0</v>
      </c>
      <c r="C65" s="115">
        <f t="shared" ref="C65:C67" si="9">B65</f>
        <v>0</v>
      </c>
      <c r="D65" s="9"/>
    </row>
    <row r="66" spans="1:4">
      <c r="A66" s="126"/>
      <c r="B66" s="9">
        <v>0</v>
      </c>
      <c r="C66" s="115">
        <f t="shared" si="9"/>
        <v>0</v>
      </c>
      <c r="D66" s="9"/>
    </row>
    <row r="67" spans="1:4">
      <c r="A67" s="126"/>
      <c r="B67" s="9">
        <v>0</v>
      </c>
      <c r="C67" s="115">
        <f t="shared" si="9"/>
        <v>0</v>
      </c>
      <c r="D67" s="9"/>
    </row>
    <row r="68" spans="1:4">
      <c r="A68" s="132" t="s">
        <v>201</v>
      </c>
      <c r="B68" s="44"/>
      <c r="C68" s="44"/>
      <c r="D68" s="9"/>
    </row>
    <row r="69" spans="1:4">
      <c r="A69" s="125" t="s">
        <v>246</v>
      </c>
      <c r="B69" s="9">
        <v>0</v>
      </c>
      <c r="C69" s="115">
        <f t="shared" ref="C69:C73" si="10">B69</f>
        <v>0</v>
      </c>
      <c r="D69" s="9"/>
    </row>
    <row r="70" spans="1:4">
      <c r="A70" s="125" t="s">
        <v>245</v>
      </c>
      <c r="B70" s="9">
        <v>0</v>
      </c>
      <c r="C70" s="115">
        <f t="shared" si="10"/>
        <v>0</v>
      </c>
      <c r="D70" s="9"/>
    </row>
    <row r="71" spans="1:4">
      <c r="A71" s="136" t="s">
        <v>195</v>
      </c>
      <c r="B71" s="9">
        <v>0</v>
      </c>
      <c r="C71" s="115">
        <f t="shared" si="10"/>
        <v>0</v>
      </c>
      <c r="D71" s="9"/>
    </row>
    <row r="72" spans="1:4">
      <c r="A72" s="126"/>
      <c r="B72" s="9">
        <v>0</v>
      </c>
      <c r="C72" s="115">
        <f t="shared" si="10"/>
        <v>0</v>
      </c>
      <c r="D72" s="9"/>
    </row>
    <row r="73" spans="1:4">
      <c r="A73" s="126"/>
      <c r="B73" s="9">
        <v>0</v>
      </c>
      <c r="C73" s="115">
        <f t="shared" si="10"/>
        <v>0</v>
      </c>
      <c r="D73" s="9"/>
    </row>
    <row r="74" spans="1:4">
      <c r="A74" s="49" t="s">
        <v>202</v>
      </c>
      <c r="B74" s="44"/>
      <c r="C74" s="44"/>
      <c r="D74" s="9"/>
    </row>
    <row r="75" spans="1:4">
      <c r="A75" s="43" t="s">
        <v>203</v>
      </c>
      <c r="B75" s="9">
        <v>0</v>
      </c>
      <c r="C75" s="115">
        <f>B75</f>
        <v>0</v>
      </c>
      <c r="D75" s="9"/>
    </row>
    <row r="76" spans="1:4">
      <c r="A76" s="43" t="s">
        <v>204</v>
      </c>
      <c r="B76" s="9">
        <v>0</v>
      </c>
      <c r="C76" s="115">
        <f>B76</f>
        <v>0</v>
      </c>
      <c r="D76" s="9"/>
    </row>
    <row r="77" spans="1:4">
      <c r="A77" s="49" t="s">
        <v>205</v>
      </c>
      <c r="B77" s="44"/>
      <c r="C77" s="44"/>
      <c r="D77" s="9"/>
    </row>
    <row r="78" spans="1:4">
      <c r="A78" s="10" t="s">
        <v>29</v>
      </c>
      <c r="B78" s="9">
        <v>0</v>
      </c>
      <c r="C78" s="115">
        <f t="shared" ref="C78:C79" si="11">B78</f>
        <v>0</v>
      </c>
      <c r="D78" s="9"/>
    </row>
    <row r="79" spans="1:4">
      <c r="A79" s="10" t="s">
        <v>29</v>
      </c>
      <c r="B79" s="9">
        <v>0</v>
      </c>
      <c r="C79" s="115">
        <f t="shared" si="11"/>
        <v>0</v>
      </c>
      <c r="D79" s="9"/>
    </row>
    <row r="80" spans="1:4">
      <c r="A80" s="10" t="s">
        <v>29</v>
      </c>
      <c r="B80" s="9">
        <v>0</v>
      </c>
      <c r="C80" s="115">
        <f>B80</f>
        <v>0</v>
      </c>
      <c r="D80" s="9"/>
    </row>
    <row r="81" spans="1:4">
      <c r="A81" s="13" t="s">
        <v>29</v>
      </c>
      <c r="B81" s="9">
        <v>0</v>
      </c>
      <c r="C81" s="115">
        <f>B81</f>
        <v>0</v>
      </c>
      <c r="D81" s="11"/>
    </row>
    <row r="82" spans="1:4" ht="16" thickBot="1">
      <c r="A82" s="49" t="s">
        <v>206</v>
      </c>
      <c r="B82" s="45">
        <f>SUM(B8:B81)</f>
        <v>0</v>
      </c>
      <c r="C82" s="45">
        <f>SUM(C8:C81)</f>
        <v>0</v>
      </c>
      <c r="D82" s="45">
        <f>SUM(D8:D81)</f>
        <v>0</v>
      </c>
    </row>
    <row r="83" spans="1:4" ht="16.5" thickTop="1" thickBot="1">
      <c r="A83" s="1" t="s">
        <v>208</v>
      </c>
      <c r="B83" s="12"/>
      <c r="C83" s="44"/>
      <c r="D83" s="12"/>
    </row>
    <row r="84" spans="1:4" ht="13.5" customHeight="1" thickTop="1"/>
    <row r="85" spans="1:4" ht="16" thickBot="1">
      <c r="A85" s="1" t="s">
        <v>207</v>
      </c>
      <c r="B85" s="45">
        <f>B82+B83</f>
        <v>0</v>
      </c>
      <c r="C85" s="45">
        <f>C82+C83</f>
        <v>0</v>
      </c>
      <c r="D85" s="45">
        <f>D82+D83</f>
        <v>0</v>
      </c>
    </row>
    <row r="86" spans="1:4" ht="16" thickTop="1"/>
    <row r="87" spans="1:4">
      <c r="A87" s="138" t="s">
        <v>268</v>
      </c>
    </row>
    <row r="88" spans="1:4">
      <c r="A88" s="137" t="s">
        <v>269</v>
      </c>
      <c r="B88" s="49"/>
      <c r="C88" s="49"/>
    </row>
    <row r="89" spans="1:4">
      <c r="A89" s="137" t="s">
        <v>257</v>
      </c>
      <c r="B89" s="138"/>
      <c r="C89" s="138"/>
      <c r="D89" s="138"/>
    </row>
    <row r="91" spans="1:4">
      <c r="A91" s="177" t="s">
        <v>244</v>
      </c>
      <c r="B91" s="177"/>
      <c r="C91" s="25"/>
      <c r="D91" s="25"/>
    </row>
    <row r="92" spans="1:4">
      <c r="A92" s="133" t="s">
        <v>26</v>
      </c>
      <c r="B92" s="133"/>
      <c r="C92" s="25"/>
      <c r="D92" s="25"/>
    </row>
    <row r="93" spans="1:4">
      <c r="A93" s="133" t="s">
        <v>164</v>
      </c>
      <c r="B93" s="133"/>
      <c r="C93" s="25"/>
      <c r="D93" s="25"/>
    </row>
    <row r="94" spans="1:4">
      <c r="A94" s="133" t="s">
        <v>178</v>
      </c>
      <c r="B94" s="133"/>
      <c r="C94" s="25"/>
      <c r="D94" s="25"/>
    </row>
    <row r="95" spans="1:4">
      <c r="A95" s="133" t="s">
        <v>177</v>
      </c>
      <c r="B95" s="133"/>
      <c r="C95" s="25"/>
      <c r="D95" s="25"/>
    </row>
    <row r="96" spans="1:4">
      <c r="A96" s="133" t="s">
        <v>220</v>
      </c>
      <c r="B96" s="133"/>
      <c r="C96" s="25"/>
      <c r="D96" s="25"/>
    </row>
    <row r="97" spans="1:4">
      <c r="A97" s="133" t="s">
        <v>181</v>
      </c>
      <c r="B97" s="133"/>
      <c r="C97" s="25"/>
      <c r="D97" s="25"/>
    </row>
    <row r="98" spans="1:4">
      <c r="A98" s="133" t="s">
        <v>180</v>
      </c>
      <c r="B98" s="133"/>
    </row>
    <row r="99" spans="1:4">
      <c r="A99" s="133" t="s">
        <v>179</v>
      </c>
      <c r="B99" s="133"/>
    </row>
    <row r="100" spans="1:4">
      <c r="A100" s="121"/>
      <c r="B100" s="121"/>
    </row>
    <row r="101" spans="1:4">
      <c r="A101" s="134" t="s">
        <v>211</v>
      </c>
      <c r="B101" s="135"/>
      <c r="C101" s="135"/>
    </row>
    <row r="103" spans="1:4" ht="16" thickBot="1">
      <c r="A103" s="122" t="s">
        <v>166</v>
      </c>
    </row>
    <row r="104" spans="1:4">
      <c r="A104" s="178"/>
      <c r="B104" s="179"/>
      <c r="C104" s="180"/>
      <c r="D104" s="140"/>
    </row>
    <row r="105" spans="1:4">
      <c r="A105" s="181"/>
      <c r="B105" s="182"/>
      <c r="C105" s="183"/>
      <c r="D105" s="141"/>
    </row>
    <row r="106" spans="1:4">
      <c r="A106" s="181"/>
      <c r="B106" s="182"/>
      <c r="C106" s="183"/>
      <c r="D106" s="141"/>
    </row>
    <row r="107" spans="1:4">
      <c r="A107" s="181"/>
      <c r="B107" s="182"/>
      <c r="C107" s="183"/>
      <c r="D107" s="141"/>
    </row>
    <row r="108" spans="1:4">
      <c r="A108" s="181"/>
      <c r="B108" s="182"/>
      <c r="C108" s="183"/>
      <c r="D108" s="141"/>
    </row>
    <row r="109" spans="1:4" ht="16" thickBot="1">
      <c r="A109" s="184"/>
      <c r="B109" s="185"/>
      <c r="C109" s="186"/>
      <c r="D109" s="142"/>
    </row>
    <row r="110" spans="1:4">
      <c r="C110" s="25"/>
      <c r="D110" s="25"/>
    </row>
    <row r="112" spans="1:4">
      <c r="C112" s="47"/>
      <c r="D112" s="47"/>
    </row>
    <row r="114" spans="1:4">
      <c r="C114" s="25"/>
      <c r="D114" s="25"/>
    </row>
    <row r="116" spans="1:4">
      <c r="C116" s="48"/>
      <c r="D116" s="48"/>
    </row>
    <row r="118" spans="1:4">
      <c r="A118" s="49"/>
      <c r="B118" s="49"/>
      <c r="C118" s="50"/>
      <c r="D118" s="50"/>
    </row>
    <row r="120" spans="1:4">
      <c r="A120" s="174"/>
      <c r="B120" s="175"/>
      <c r="C120" s="175"/>
    </row>
    <row r="121" spans="1:4">
      <c r="A121" s="175"/>
      <c r="B121" s="175"/>
      <c r="C121" s="175"/>
    </row>
    <row r="122" spans="1:4">
      <c r="A122" s="175"/>
      <c r="B122" s="175"/>
      <c r="C122" s="175"/>
    </row>
  </sheetData>
  <sheetProtection algorithmName="SHA-512" hashValue="xLuA8RTNCh2SCcTzkElUpnb1VnC9RVn19Qe0M8dGdAPSz6iHG2rgpf94IOO4nitKl0VhZSg3pUAu4o7uELoZwg==" saltValue="7hu6zZDMFr0sRQicnazrIw==" spinCount="100000" sheet="1" objects="1" scenarios="1"/>
  <mergeCells count="5">
    <mergeCell ref="A120:C122"/>
    <mergeCell ref="A3:C3"/>
    <mergeCell ref="A4:C4"/>
    <mergeCell ref="A91:B91"/>
    <mergeCell ref="A104:C109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5"/>
  <sheetViews>
    <sheetView topLeftCell="A12" workbookViewId="0">
      <selection activeCell="K19" sqref="K19"/>
    </sheetView>
  </sheetViews>
  <sheetFormatPr defaultColWidth="9.08984375" defaultRowHeight="15.5"/>
  <cols>
    <col min="1" max="1" width="49.1796875" style="46" customWidth="1"/>
    <col min="2" max="2" width="4.08984375" style="46" customWidth="1"/>
    <col min="3" max="3" width="24" style="46" customWidth="1"/>
    <col min="4" max="16384" width="9.08984375" style="46"/>
  </cols>
  <sheetData>
    <row r="1" spans="1:3">
      <c r="A1" s="148">
        <f>'Unit Information'!B2</f>
        <v>0</v>
      </c>
    </row>
    <row r="2" spans="1:3">
      <c r="A2" s="128"/>
    </row>
    <row r="3" spans="1:3" ht="18">
      <c r="A3" s="169" t="s">
        <v>68</v>
      </c>
      <c r="B3" s="169"/>
      <c r="C3" s="169"/>
    </row>
    <row r="4" spans="1:3" ht="21" customHeight="1">
      <c r="A4" s="188" t="s">
        <v>1</v>
      </c>
      <c r="B4" s="188"/>
      <c r="C4" s="188"/>
    </row>
    <row r="5" spans="1:3" ht="13" customHeight="1">
      <c r="A5" s="190"/>
      <c r="B5" s="190"/>
      <c r="C5" s="190"/>
    </row>
    <row r="6" spans="1:3">
      <c r="A6" s="189" t="s">
        <v>69</v>
      </c>
      <c r="B6" s="189"/>
      <c r="C6" s="189"/>
    </row>
    <row r="8" spans="1:3">
      <c r="A8" s="46" t="s">
        <v>30</v>
      </c>
      <c r="C8" s="54">
        <f>+'Development Cost Schedule'!B82</f>
        <v>0</v>
      </c>
    </row>
    <row r="9" spans="1:3">
      <c r="A9" s="1" t="s">
        <v>212</v>
      </c>
      <c r="C9" s="139"/>
    </row>
    <row r="10" spans="1:3">
      <c r="A10" s="26"/>
      <c r="C10" s="16"/>
    </row>
    <row r="11" spans="1:3">
      <c r="A11" s="26"/>
      <c r="C11" s="16"/>
    </row>
    <row r="12" spans="1:3" ht="16" thickBot="1">
      <c r="A12" s="49" t="s">
        <v>70</v>
      </c>
      <c r="C12" s="55">
        <f>SUM(C8:C11)</f>
        <v>0</v>
      </c>
    </row>
    <row r="13" spans="1:3" ht="16" thickTop="1"/>
    <row r="14" spans="1:3">
      <c r="A14" s="189" t="s">
        <v>71</v>
      </c>
      <c r="B14" s="189"/>
      <c r="C14" s="189"/>
    </row>
    <row r="16" spans="1:3">
      <c r="A16" s="49" t="s">
        <v>265</v>
      </c>
      <c r="C16" s="16"/>
    </row>
    <row r="17" spans="1:3">
      <c r="A17" s="49" t="s">
        <v>266</v>
      </c>
      <c r="C17" s="16"/>
    </row>
    <row r="18" spans="1:3">
      <c r="A18" s="1" t="s">
        <v>75</v>
      </c>
      <c r="C18" s="16"/>
    </row>
    <row r="19" spans="1:3">
      <c r="A19" s="1" t="s">
        <v>259</v>
      </c>
      <c r="C19" s="16"/>
    </row>
    <row r="20" spans="1:3">
      <c r="A20" s="1" t="s">
        <v>260</v>
      </c>
      <c r="C20" s="16"/>
    </row>
    <row r="21" spans="1:3">
      <c r="A21" s="1" t="s">
        <v>130</v>
      </c>
      <c r="C21" s="16"/>
    </row>
    <row r="22" spans="1:3">
      <c r="A22" s="1" t="s">
        <v>131</v>
      </c>
      <c r="C22" s="16"/>
    </row>
    <row r="23" spans="1:3">
      <c r="A23" s="1" t="s">
        <v>73</v>
      </c>
      <c r="C23" s="16"/>
    </row>
    <row r="24" spans="1:3">
      <c r="A24" s="46" t="s">
        <v>74</v>
      </c>
      <c r="C24" s="16"/>
    </row>
    <row r="25" spans="1:3">
      <c r="A25" s="1" t="s">
        <v>264</v>
      </c>
      <c r="C25" s="139"/>
    </row>
    <row r="26" spans="1:3">
      <c r="A26" s="27"/>
      <c r="C26" s="16"/>
    </row>
    <row r="27" spans="1:3">
      <c r="A27" s="27"/>
      <c r="C27" s="16"/>
    </row>
    <row r="28" spans="1:3">
      <c r="A28" s="27"/>
      <c r="C28" s="16"/>
    </row>
    <row r="29" spans="1:3">
      <c r="A29" s="26"/>
      <c r="C29" s="16"/>
    </row>
    <row r="30" spans="1:3">
      <c r="A30" s="26"/>
      <c r="C30" s="16"/>
    </row>
    <row r="31" spans="1:3">
      <c r="A31" s="26"/>
      <c r="C31" s="16"/>
    </row>
    <row r="32" spans="1:3">
      <c r="A32" s="26"/>
      <c r="C32" s="16"/>
    </row>
    <row r="33" spans="1:3">
      <c r="A33" s="116"/>
      <c r="C33" s="117"/>
    </row>
    <row r="34" spans="1:3" ht="16" thickBot="1">
      <c r="A34" s="49" t="s">
        <v>76</v>
      </c>
      <c r="C34" s="55">
        <f>SUM(C16:C31)</f>
        <v>0</v>
      </c>
    </row>
    <row r="35" spans="1:3" ht="16" thickTop="1"/>
    <row r="36" spans="1:3">
      <c r="A36" s="189" t="s">
        <v>213</v>
      </c>
      <c r="B36" s="189"/>
      <c r="C36" s="189"/>
    </row>
    <row r="38" spans="1:3">
      <c r="A38" s="46" t="s">
        <v>70</v>
      </c>
      <c r="C38" s="54">
        <f>+C12</f>
        <v>0</v>
      </c>
    </row>
    <row r="39" spans="1:3">
      <c r="A39" s="46" t="s">
        <v>77</v>
      </c>
      <c r="C39" s="54">
        <f>+C34</f>
        <v>0</v>
      </c>
    </row>
    <row r="40" spans="1:3" ht="16" thickBot="1">
      <c r="A40" s="49" t="s">
        <v>214</v>
      </c>
      <c r="C40" s="55">
        <f>+C38-C39</f>
        <v>0</v>
      </c>
    </row>
    <row r="41" spans="1:3" ht="16" thickTop="1"/>
    <row r="42" spans="1:3">
      <c r="A42" s="113" t="s">
        <v>237</v>
      </c>
    </row>
    <row r="43" spans="1:3">
      <c r="A43" s="113" t="s">
        <v>239</v>
      </c>
    </row>
    <row r="44" spans="1:3">
      <c r="A44" s="187"/>
      <c r="B44" s="187"/>
      <c r="C44" s="187"/>
    </row>
    <row r="45" spans="1:3">
      <c r="A45" s="113" t="s">
        <v>238</v>
      </c>
      <c r="C45" s="54"/>
    </row>
    <row r="46" spans="1:3">
      <c r="A46" s="113" t="s">
        <v>258</v>
      </c>
      <c r="C46" s="54"/>
    </row>
    <row r="48" spans="1:3">
      <c r="A48" s="122" t="s">
        <v>166</v>
      </c>
      <c r="B48" s="1"/>
      <c r="C48" s="1"/>
    </row>
    <row r="49" spans="1:3" ht="16" thickBot="1">
      <c r="A49" s="122" t="s">
        <v>267</v>
      </c>
      <c r="B49" s="1"/>
      <c r="C49" s="1"/>
    </row>
    <row r="50" spans="1:3">
      <c r="A50" s="153"/>
      <c r="B50" s="154"/>
      <c r="C50" s="155"/>
    </row>
    <row r="51" spans="1:3">
      <c r="A51" s="156"/>
      <c r="B51" s="157"/>
      <c r="C51" s="158"/>
    </row>
    <row r="52" spans="1:3">
      <c r="A52" s="156"/>
      <c r="B52" s="157"/>
      <c r="C52" s="158"/>
    </row>
    <row r="53" spans="1:3">
      <c r="A53" s="156"/>
      <c r="B53" s="157"/>
      <c r="C53" s="158"/>
    </row>
    <row r="54" spans="1:3">
      <c r="A54" s="156"/>
      <c r="B54" s="157"/>
      <c r="C54" s="158"/>
    </row>
    <row r="55" spans="1:3" ht="16" thickBot="1">
      <c r="A55" s="159"/>
      <c r="B55" s="160"/>
      <c r="C55" s="161"/>
    </row>
  </sheetData>
  <sheetProtection algorithmName="SHA-512" hashValue="333GUu4+agBZh6DZOrnGWPMQJjM6hrma4OmoEueczcwpVkJGPzlYNfVxkGYb+H+93hfIh7oX7/G4x1BXfiMqIA==" saltValue="93VSYQ/M5YibepEdcyclew==" spinCount="100000" sheet="1" objects="1" scenarios="1"/>
  <mergeCells count="8">
    <mergeCell ref="A50:C55"/>
    <mergeCell ref="A44:C44"/>
    <mergeCell ref="A3:C3"/>
    <mergeCell ref="A4:C4"/>
    <mergeCell ref="A6:C6"/>
    <mergeCell ref="A14:C14"/>
    <mergeCell ref="A36:C36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topLeftCell="A75" workbookViewId="0">
      <selection activeCell="D64" sqref="D64"/>
    </sheetView>
  </sheetViews>
  <sheetFormatPr defaultColWidth="9.08984375" defaultRowHeight="15.5"/>
  <cols>
    <col min="1" max="1" width="9.08984375" style="1"/>
    <col min="2" max="2" width="38" style="1" customWidth="1"/>
    <col min="3" max="3" width="17.6328125" style="1" customWidth="1"/>
    <col min="4" max="4" width="20.54296875" style="1" customWidth="1"/>
    <col min="5" max="16384" width="9.08984375" style="1"/>
  </cols>
  <sheetData>
    <row r="1" spans="1:4">
      <c r="A1" s="191">
        <f>'Unit Information'!B2</f>
        <v>0</v>
      </c>
      <c r="B1" s="191"/>
    </row>
    <row r="2" spans="1:4" ht="18">
      <c r="A2" s="169" t="s">
        <v>32</v>
      </c>
      <c r="B2" s="169"/>
      <c r="C2" s="169"/>
      <c r="D2" s="169"/>
    </row>
    <row r="3" spans="1:4" ht="18.75" customHeight="1">
      <c r="A3" s="176" t="s">
        <v>1</v>
      </c>
      <c r="B3" s="176"/>
      <c r="C3" s="176"/>
      <c r="D3" s="176"/>
    </row>
    <row r="4" spans="1:4">
      <c r="A4" s="49" t="s">
        <v>33</v>
      </c>
    </row>
    <row r="5" spans="1:4">
      <c r="B5" s="1" t="s">
        <v>34</v>
      </c>
      <c r="D5" s="14"/>
    </row>
    <row r="6" spans="1:4">
      <c r="B6" s="1" t="s">
        <v>35</v>
      </c>
      <c r="D6" s="15"/>
    </row>
    <row r="7" spans="1:4">
      <c r="B7" s="1" t="s">
        <v>36</v>
      </c>
      <c r="D7" s="15"/>
    </row>
    <row r="8" spans="1:4">
      <c r="B8" s="1" t="s">
        <v>37</v>
      </c>
      <c r="D8" s="15"/>
    </row>
    <row r="9" spans="1:4">
      <c r="B9" s="1" t="s">
        <v>38</v>
      </c>
      <c r="D9" s="15"/>
    </row>
    <row r="10" spans="1:4">
      <c r="B10" s="1" t="s">
        <v>47</v>
      </c>
      <c r="D10" s="15"/>
    </row>
    <row r="11" spans="1:4">
      <c r="B11" s="1" t="s">
        <v>48</v>
      </c>
      <c r="D11" s="15"/>
    </row>
    <row r="12" spans="1:4">
      <c r="B12" s="1" t="s">
        <v>39</v>
      </c>
      <c r="D12" s="15"/>
    </row>
    <row r="13" spans="1:4">
      <c r="B13" s="27"/>
    </row>
    <row r="14" spans="1:4">
      <c r="B14" s="49" t="s">
        <v>40</v>
      </c>
      <c r="C14" s="49"/>
      <c r="D14" s="51">
        <f>SUM(D5:D13)</f>
        <v>0</v>
      </c>
    </row>
    <row r="15" spans="1:4">
      <c r="B15" s="49"/>
      <c r="C15" s="49"/>
      <c r="D15" s="50"/>
    </row>
    <row r="16" spans="1:4">
      <c r="A16" s="49" t="s">
        <v>217</v>
      </c>
    </row>
    <row r="17" spans="1:4">
      <c r="B17" s="1" t="s">
        <v>41</v>
      </c>
      <c r="D17" s="14"/>
    </row>
    <row r="18" spans="1:4">
      <c r="B18" s="1" t="s">
        <v>42</v>
      </c>
      <c r="D18" s="15"/>
    </row>
    <row r="19" spans="1:4">
      <c r="B19" s="1" t="s">
        <v>43</v>
      </c>
      <c r="D19" s="15"/>
    </row>
    <row r="20" spans="1:4">
      <c r="B20" s="1" t="s">
        <v>44</v>
      </c>
      <c r="D20" s="15"/>
    </row>
    <row r="21" spans="1:4">
      <c r="B21" s="1" t="s">
        <v>45</v>
      </c>
      <c r="D21" s="15"/>
    </row>
    <row r="22" spans="1:4">
      <c r="B22" s="1" t="s">
        <v>46</v>
      </c>
      <c r="D22" s="15"/>
    </row>
    <row r="23" spans="1:4">
      <c r="B23" s="1" t="s">
        <v>49</v>
      </c>
      <c r="D23" s="15"/>
    </row>
    <row r="24" spans="1:4">
      <c r="B24" s="27"/>
    </row>
    <row r="25" spans="1:4">
      <c r="B25" s="49" t="s">
        <v>40</v>
      </c>
      <c r="C25" s="49"/>
      <c r="D25" s="51">
        <f>SUM(D17:D24)</f>
        <v>0</v>
      </c>
    </row>
    <row r="27" spans="1:4">
      <c r="A27" s="49" t="s">
        <v>50</v>
      </c>
    </row>
    <row r="28" spans="1:4">
      <c r="B28" s="1" t="s">
        <v>51</v>
      </c>
      <c r="D28" s="14"/>
    </row>
    <row r="29" spans="1:4">
      <c r="B29" s="1" t="s">
        <v>52</v>
      </c>
      <c r="D29" s="15"/>
    </row>
    <row r="30" spans="1:4">
      <c r="B30" s="1" t="s">
        <v>53</v>
      </c>
      <c r="D30" s="15"/>
    </row>
    <row r="31" spans="1:4">
      <c r="B31" s="1" t="s">
        <v>54</v>
      </c>
      <c r="D31" s="15"/>
    </row>
    <row r="32" spans="1:4">
      <c r="B32" s="1" t="s">
        <v>55</v>
      </c>
      <c r="D32" s="15"/>
    </row>
    <row r="33" spans="1:4">
      <c r="B33" s="1" t="s">
        <v>49</v>
      </c>
      <c r="D33" s="15"/>
    </row>
    <row r="34" spans="1:4">
      <c r="B34" s="27"/>
    </row>
    <row r="35" spans="1:4">
      <c r="B35" s="49" t="s">
        <v>40</v>
      </c>
      <c r="C35" s="49"/>
      <c r="D35" s="51">
        <f>SUM(D28:D34)</f>
        <v>0</v>
      </c>
    </row>
    <row r="37" spans="1:4">
      <c r="A37" s="49" t="s">
        <v>56</v>
      </c>
    </row>
    <row r="38" spans="1:4">
      <c r="B38" s="1" t="s">
        <v>57</v>
      </c>
      <c r="D38" s="14"/>
    </row>
    <row r="39" spans="1:4">
      <c r="B39" s="1" t="s">
        <v>58</v>
      </c>
      <c r="D39" s="15"/>
    </row>
    <row r="40" spans="1:4">
      <c r="B40" s="1" t="s">
        <v>216</v>
      </c>
      <c r="D40" s="15"/>
    </row>
    <row r="41" spans="1:4">
      <c r="B41" s="1" t="s">
        <v>109</v>
      </c>
      <c r="D41" s="15"/>
    </row>
    <row r="42" spans="1:4">
      <c r="B42" s="27" t="s">
        <v>160</v>
      </c>
    </row>
    <row r="43" spans="1:4">
      <c r="B43" s="49" t="s">
        <v>40</v>
      </c>
      <c r="C43" s="49"/>
      <c r="D43" s="50">
        <f>SUM(D38:D42)</f>
        <v>0</v>
      </c>
    </row>
    <row r="45" spans="1:4" ht="16" thickBot="1">
      <c r="A45" s="152" t="s">
        <v>59</v>
      </c>
      <c r="B45" s="152"/>
      <c r="C45" s="49"/>
      <c r="D45" s="52">
        <f>+D14+D25+D35+D43</f>
        <v>0</v>
      </c>
    </row>
    <row r="46" spans="1:4" ht="16" thickTop="1"/>
    <row r="47" spans="1:4">
      <c r="A47" s="49" t="s">
        <v>124</v>
      </c>
      <c r="D47" s="14"/>
    </row>
    <row r="48" spans="1:4">
      <c r="B48" s="53" t="s">
        <v>67</v>
      </c>
    </row>
    <row r="50" spans="1:4" ht="16" thickBot="1">
      <c r="A50" s="49" t="s">
        <v>60</v>
      </c>
      <c r="D50" s="37">
        <f>+D45+D47</f>
        <v>0</v>
      </c>
    </row>
    <row r="51" spans="1:4" ht="16" thickTop="1"/>
    <row r="53" spans="1:4">
      <c r="A53" s="189" t="s">
        <v>61</v>
      </c>
      <c r="B53" s="189"/>
      <c r="C53" s="189"/>
      <c r="D53" s="189"/>
    </row>
    <row r="56" spans="1:4">
      <c r="B56" s="1" t="s">
        <v>62</v>
      </c>
      <c r="D56" s="35">
        <f>+'Unit Information'!C38</f>
        <v>0</v>
      </c>
    </row>
    <row r="58" spans="1:4">
      <c r="B58" s="1" t="s">
        <v>63</v>
      </c>
      <c r="D58" s="35">
        <f>+D56*12</f>
        <v>0</v>
      </c>
    </row>
    <row r="60" spans="1:4">
      <c r="B60" s="1" t="s">
        <v>64</v>
      </c>
    </row>
    <row r="62" spans="1:4">
      <c r="B62" s="1" t="s">
        <v>255</v>
      </c>
      <c r="D62" s="35">
        <f>+D45</f>
        <v>0</v>
      </c>
    </row>
    <row r="64" spans="1:4">
      <c r="B64" s="1" t="s">
        <v>65</v>
      </c>
      <c r="D64" s="35">
        <f>+D47</f>
        <v>0</v>
      </c>
    </row>
    <row r="66" spans="1:9">
      <c r="B66" s="1" t="s">
        <v>112</v>
      </c>
      <c r="D66" s="35">
        <f>+D58-D62-D64</f>
        <v>0</v>
      </c>
    </row>
    <row r="68" spans="1:9">
      <c r="B68" s="1" t="s">
        <v>64</v>
      </c>
    </row>
    <row r="70" spans="1:9">
      <c r="B70" s="1" t="s">
        <v>218</v>
      </c>
      <c r="D70" s="14"/>
    </row>
    <row r="72" spans="1:9" ht="16" thickBot="1">
      <c r="B72" s="1" t="s">
        <v>66</v>
      </c>
      <c r="D72" s="37">
        <f>+D66-D70</f>
        <v>0</v>
      </c>
    </row>
    <row r="73" spans="1:9" ht="16" thickTop="1"/>
    <row r="74" spans="1:9">
      <c r="B74" s="113" t="s">
        <v>159</v>
      </c>
    </row>
    <row r="75" spans="1:9">
      <c r="B75" s="113" t="s">
        <v>261</v>
      </c>
    </row>
    <row r="77" spans="1:9" s="46" customFormat="1" ht="16" thickBot="1">
      <c r="A77" s="122" t="s">
        <v>219</v>
      </c>
      <c r="B77" s="1"/>
      <c r="C77" s="1"/>
      <c r="D77" s="1"/>
      <c r="E77" s="1"/>
      <c r="F77" s="1"/>
      <c r="G77" s="1"/>
      <c r="H77" s="1"/>
      <c r="I77" s="1"/>
    </row>
    <row r="78" spans="1:9" s="46" customFormat="1">
      <c r="A78" s="153"/>
      <c r="B78" s="154"/>
      <c r="C78" s="154"/>
      <c r="D78" s="154"/>
      <c r="E78" s="154"/>
      <c r="F78" s="154"/>
      <c r="G78" s="154"/>
      <c r="H78" s="154"/>
      <c r="I78" s="155"/>
    </row>
    <row r="79" spans="1:9" s="46" customFormat="1">
      <c r="A79" s="156"/>
      <c r="B79" s="157"/>
      <c r="C79" s="157"/>
      <c r="D79" s="157"/>
      <c r="E79" s="157"/>
      <c r="F79" s="157"/>
      <c r="G79" s="157"/>
      <c r="H79" s="157"/>
      <c r="I79" s="158"/>
    </row>
    <row r="80" spans="1:9" s="46" customFormat="1">
      <c r="A80" s="156"/>
      <c r="B80" s="157"/>
      <c r="C80" s="157"/>
      <c r="D80" s="157"/>
      <c r="E80" s="157"/>
      <c r="F80" s="157"/>
      <c r="G80" s="157"/>
      <c r="H80" s="157"/>
      <c r="I80" s="158"/>
    </row>
    <row r="81" spans="1:9" s="46" customFormat="1">
      <c r="A81" s="156"/>
      <c r="B81" s="157"/>
      <c r="C81" s="157"/>
      <c r="D81" s="157"/>
      <c r="E81" s="157"/>
      <c r="F81" s="157"/>
      <c r="G81" s="157"/>
      <c r="H81" s="157"/>
      <c r="I81" s="158"/>
    </row>
    <row r="82" spans="1:9" s="46" customFormat="1">
      <c r="A82" s="156"/>
      <c r="B82" s="157"/>
      <c r="C82" s="157"/>
      <c r="D82" s="157"/>
      <c r="E82" s="157"/>
      <c r="F82" s="157"/>
      <c r="G82" s="157"/>
      <c r="H82" s="157"/>
      <c r="I82" s="158"/>
    </row>
    <row r="83" spans="1:9" s="46" customFormat="1" ht="16" thickBot="1">
      <c r="A83" s="159"/>
      <c r="B83" s="160"/>
      <c r="C83" s="160"/>
      <c r="D83" s="160"/>
      <c r="E83" s="160"/>
      <c r="F83" s="160"/>
      <c r="G83" s="160"/>
      <c r="H83" s="160"/>
      <c r="I83" s="161"/>
    </row>
  </sheetData>
  <sheetProtection algorithmName="SHA-512" hashValue="YO6264dtkvJQhEGo8Yrcc4x80/1CIeCgACqEpYvBkwfAliXyb0e3Zg5bQzVHP1dtIYRC8XqTV29QlDySVTAY4g==" saltValue="BmaGd2Sf6xA94RO6FGmnkw==" spinCount="100000" sheet="1" objects="1" scenarios="1"/>
  <mergeCells count="5">
    <mergeCell ref="A2:D2"/>
    <mergeCell ref="A3:D3"/>
    <mergeCell ref="A53:D53"/>
    <mergeCell ref="A78:I83"/>
    <mergeCell ref="A1:B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95"/>
  <sheetViews>
    <sheetView zoomScale="115" zoomScaleNormal="115" workbookViewId="0">
      <selection activeCell="D8" sqref="D8"/>
    </sheetView>
  </sheetViews>
  <sheetFormatPr defaultColWidth="9.08984375" defaultRowHeight="12.5"/>
  <cols>
    <col min="1" max="1" width="34.453125" style="53" customWidth="1"/>
    <col min="2" max="2" width="20" style="53" customWidth="1"/>
    <col min="3" max="3" width="15.08984375" style="53" customWidth="1"/>
    <col min="4" max="4" width="9.81640625" style="53" customWidth="1"/>
    <col min="5" max="5" width="12.6328125" style="53" customWidth="1"/>
    <col min="6" max="6" width="12.90625" style="53" customWidth="1"/>
    <col min="7" max="7" width="12.36328125" style="53" customWidth="1"/>
    <col min="8" max="8" width="12.08984375" style="53" customWidth="1"/>
    <col min="9" max="9" width="12.54296875" style="53" customWidth="1"/>
    <col min="10" max="10" width="12.08984375" style="53" customWidth="1"/>
    <col min="11" max="11" width="11.90625" style="53" customWidth="1"/>
    <col min="12" max="12" width="12.6328125" style="53" customWidth="1"/>
    <col min="13" max="13" width="13.08984375" style="53" customWidth="1"/>
    <col min="14" max="14" width="12.6328125" style="53" customWidth="1"/>
    <col min="15" max="15" width="13" style="53" customWidth="1"/>
    <col min="16" max="16" width="12.90625" style="53" customWidth="1"/>
    <col min="17" max="17" width="11.6328125" style="53" customWidth="1"/>
    <col min="18" max="18" width="11.54296875" style="53" customWidth="1"/>
    <col min="19" max="19" width="11.90625" style="53" customWidth="1"/>
    <col min="20" max="20" width="11" style="53" customWidth="1"/>
    <col min="21" max="16384" width="9.08984375" style="53"/>
  </cols>
  <sheetData>
    <row r="1" spans="1:25" ht="13">
      <c r="A1" s="149">
        <f>'Unit Information'!B2</f>
        <v>0</v>
      </c>
    </row>
    <row r="2" spans="1:25" ht="15.5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</row>
    <row r="3" spans="1:25" ht="15.75" customHeight="1">
      <c r="A3" s="192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1:25" ht="1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5" ht="1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5" s="57" customFormat="1" ht="13">
      <c r="C6" s="58" t="s">
        <v>121</v>
      </c>
      <c r="D6" s="109">
        <v>0</v>
      </c>
      <c r="E6" s="57" t="s">
        <v>88</v>
      </c>
      <c r="F6" s="57" t="s">
        <v>89</v>
      </c>
      <c r="G6" s="57" t="s">
        <v>90</v>
      </c>
      <c r="H6" s="57" t="s">
        <v>91</v>
      </c>
      <c r="I6" s="57" t="s">
        <v>92</v>
      </c>
      <c r="J6" s="57" t="s">
        <v>93</v>
      </c>
      <c r="K6" s="57" t="s">
        <v>94</v>
      </c>
      <c r="L6" s="57" t="s">
        <v>95</v>
      </c>
      <c r="M6" s="57" t="s">
        <v>96</v>
      </c>
      <c r="N6" s="57" t="s">
        <v>97</v>
      </c>
      <c r="O6" s="57" t="s">
        <v>98</v>
      </c>
      <c r="P6" s="57" t="s">
        <v>99</v>
      </c>
      <c r="Q6" s="57" t="s">
        <v>100</v>
      </c>
      <c r="R6" s="57" t="s">
        <v>101</v>
      </c>
      <c r="S6" s="57" t="s">
        <v>102</v>
      </c>
      <c r="T6" s="57" t="s">
        <v>103</v>
      </c>
      <c r="U6" s="57" t="s">
        <v>144</v>
      </c>
      <c r="V6" s="57" t="s">
        <v>145</v>
      </c>
      <c r="W6" s="57" t="s">
        <v>146</v>
      </c>
      <c r="X6" s="57" t="s">
        <v>147</v>
      </c>
      <c r="Y6" s="57" t="s">
        <v>148</v>
      </c>
    </row>
    <row r="7" spans="1:25">
      <c r="A7" s="53" t="s">
        <v>104</v>
      </c>
      <c r="E7" s="59">
        <f>+'Unit Information'!C38</f>
        <v>0</v>
      </c>
      <c r="F7" s="59">
        <f>+E7*12</f>
        <v>0</v>
      </c>
      <c r="G7" s="59">
        <f t="shared" ref="G7:Y7" si="0">+F7*($D$6+1)</f>
        <v>0</v>
      </c>
      <c r="H7" s="59">
        <f t="shared" si="0"/>
        <v>0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  <c r="Q7" s="59">
        <f t="shared" si="0"/>
        <v>0</v>
      </c>
      <c r="R7" s="59">
        <f t="shared" si="0"/>
        <v>0</v>
      </c>
      <c r="S7" s="59">
        <f t="shared" si="0"/>
        <v>0</v>
      </c>
      <c r="T7" s="59">
        <f t="shared" si="0"/>
        <v>0</v>
      </c>
      <c r="U7" s="59">
        <f t="shared" si="0"/>
        <v>0</v>
      </c>
      <c r="V7" s="59">
        <f t="shared" si="0"/>
        <v>0</v>
      </c>
      <c r="W7" s="59">
        <f t="shared" si="0"/>
        <v>0</v>
      </c>
      <c r="X7" s="59">
        <f t="shared" si="0"/>
        <v>0</v>
      </c>
      <c r="Y7" s="59">
        <f t="shared" si="0"/>
        <v>0</v>
      </c>
    </row>
    <row r="8" spans="1:25" ht="13">
      <c r="A8" s="77" t="s">
        <v>215</v>
      </c>
      <c r="B8" s="194" t="s">
        <v>122</v>
      </c>
      <c r="C8" s="194"/>
      <c r="D8" s="109">
        <v>0</v>
      </c>
      <c r="E8" s="59">
        <f>+E7*D8*-1</f>
        <v>0</v>
      </c>
      <c r="F8" s="59">
        <f>+E8*12</f>
        <v>0</v>
      </c>
      <c r="G8" s="59">
        <f t="shared" ref="G8:T8" si="1">+G7*$D$8*-1</f>
        <v>0</v>
      </c>
      <c r="H8" s="59">
        <f t="shared" si="1"/>
        <v>0</v>
      </c>
      <c r="I8" s="59">
        <f t="shared" si="1"/>
        <v>0</v>
      </c>
      <c r="J8" s="59">
        <f t="shared" si="1"/>
        <v>0</v>
      </c>
      <c r="K8" s="59">
        <f t="shared" si="1"/>
        <v>0</v>
      </c>
      <c r="L8" s="59">
        <f t="shared" si="1"/>
        <v>0</v>
      </c>
      <c r="M8" s="59">
        <f t="shared" si="1"/>
        <v>0</v>
      </c>
      <c r="N8" s="59">
        <f t="shared" si="1"/>
        <v>0</v>
      </c>
      <c r="O8" s="59">
        <f t="shared" si="1"/>
        <v>0</v>
      </c>
      <c r="P8" s="59">
        <f t="shared" si="1"/>
        <v>0</v>
      </c>
      <c r="Q8" s="59">
        <f t="shared" si="1"/>
        <v>0</v>
      </c>
      <c r="R8" s="59">
        <f t="shared" si="1"/>
        <v>0</v>
      </c>
      <c r="S8" s="59">
        <f t="shared" si="1"/>
        <v>0</v>
      </c>
      <c r="T8" s="59">
        <f t="shared" si="1"/>
        <v>0</v>
      </c>
      <c r="U8" s="59">
        <f>+U7*$D$8*-1</f>
        <v>0</v>
      </c>
      <c r="V8" s="59">
        <f>+V7*$D$8*-1</f>
        <v>0</v>
      </c>
      <c r="W8" s="59">
        <f>+W7*$D$8*-1</f>
        <v>0</v>
      </c>
      <c r="X8" s="59">
        <f>+X7*$D$8*-1</f>
        <v>0</v>
      </c>
      <c r="Y8" s="59">
        <f>+Y7*$D$8*-1</f>
        <v>0</v>
      </c>
    </row>
    <row r="9" spans="1:25">
      <c r="A9" s="53" t="s">
        <v>105</v>
      </c>
      <c r="E9" s="60">
        <f>+'Unit Information'!C41</f>
        <v>0</v>
      </c>
      <c r="F9" s="59">
        <f>+E9*12</f>
        <v>0</v>
      </c>
      <c r="G9" s="59">
        <f t="shared" ref="G9:Y9" si="2">+F9*($D$6+1)</f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59">
        <f t="shared" si="2"/>
        <v>0</v>
      </c>
      <c r="U9" s="59">
        <f t="shared" si="2"/>
        <v>0</v>
      </c>
      <c r="V9" s="59">
        <f t="shared" si="2"/>
        <v>0</v>
      </c>
      <c r="W9" s="59">
        <f t="shared" si="2"/>
        <v>0</v>
      </c>
      <c r="X9" s="59">
        <f t="shared" si="2"/>
        <v>0</v>
      </c>
      <c r="Y9" s="59">
        <f t="shared" si="2"/>
        <v>0</v>
      </c>
    </row>
    <row r="11" spans="1:25" ht="13.5" thickBot="1">
      <c r="A11" s="61" t="s">
        <v>106</v>
      </c>
      <c r="B11" s="61"/>
      <c r="C11" s="61"/>
      <c r="D11" s="62"/>
      <c r="E11" s="63">
        <f t="shared" ref="E11:T11" si="3">SUM(E7:E9)</f>
        <v>0</v>
      </c>
      <c r="F11" s="63">
        <f t="shared" si="3"/>
        <v>0</v>
      </c>
      <c r="G11" s="63">
        <f t="shared" si="3"/>
        <v>0</v>
      </c>
      <c r="H11" s="63">
        <f t="shared" si="3"/>
        <v>0</v>
      </c>
      <c r="I11" s="63">
        <f t="shared" si="3"/>
        <v>0</v>
      </c>
      <c r="J11" s="63">
        <f t="shared" si="3"/>
        <v>0</v>
      </c>
      <c r="K11" s="63">
        <f t="shared" si="3"/>
        <v>0</v>
      </c>
      <c r="L11" s="63">
        <f t="shared" si="3"/>
        <v>0</v>
      </c>
      <c r="M11" s="63">
        <f t="shared" si="3"/>
        <v>0</v>
      </c>
      <c r="N11" s="63">
        <f t="shared" si="3"/>
        <v>0</v>
      </c>
      <c r="O11" s="63">
        <f t="shared" si="3"/>
        <v>0</v>
      </c>
      <c r="P11" s="63">
        <f t="shared" si="3"/>
        <v>0</v>
      </c>
      <c r="Q11" s="63">
        <f t="shared" si="3"/>
        <v>0</v>
      </c>
      <c r="R11" s="63">
        <f t="shared" si="3"/>
        <v>0</v>
      </c>
      <c r="S11" s="63">
        <f t="shared" si="3"/>
        <v>0</v>
      </c>
      <c r="T11" s="63">
        <f t="shared" si="3"/>
        <v>0</v>
      </c>
      <c r="U11" s="63">
        <f>SUM(U7:U9)</f>
        <v>0</v>
      </c>
      <c r="V11" s="63">
        <f>SUM(V7:V9)</f>
        <v>0</v>
      </c>
      <c r="W11" s="63">
        <f>SUM(W7:W9)</f>
        <v>0</v>
      </c>
      <c r="X11" s="63">
        <f>SUM(X7:X9)</f>
        <v>0</v>
      </c>
      <c r="Y11" s="63">
        <f>SUM(Y7:Y9)</f>
        <v>0</v>
      </c>
    </row>
    <row r="12" spans="1:25" ht="13.5" thickTop="1">
      <c r="A12" s="64"/>
      <c r="B12" s="64"/>
      <c r="C12" s="64"/>
    </row>
    <row r="13" spans="1:25" s="57" customFormat="1" ht="13">
      <c r="C13" s="58" t="s">
        <v>123</v>
      </c>
      <c r="D13" s="65">
        <v>0.03</v>
      </c>
      <c r="E13" s="57" t="s">
        <v>88</v>
      </c>
      <c r="F13" s="57" t="s">
        <v>89</v>
      </c>
      <c r="G13" s="57" t="s">
        <v>90</v>
      </c>
      <c r="H13" s="57" t="s">
        <v>91</v>
      </c>
      <c r="I13" s="57" t="s">
        <v>92</v>
      </c>
      <c r="J13" s="57" t="s">
        <v>93</v>
      </c>
      <c r="K13" s="57" t="s">
        <v>94</v>
      </c>
      <c r="L13" s="57" t="s">
        <v>95</v>
      </c>
      <c r="M13" s="57" t="s">
        <v>96</v>
      </c>
      <c r="N13" s="57" t="s">
        <v>97</v>
      </c>
      <c r="O13" s="57" t="s">
        <v>98</v>
      </c>
      <c r="P13" s="57" t="s">
        <v>99</v>
      </c>
      <c r="Q13" s="57" t="s">
        <v>100</v>
      </c>
      <c r="R13" s="57" t="s">
        <v>101</v>
      </c>
      <c r="S13" s="57" t="s">
        <v>102</v>
      </c>
      <c r="T13" s="57" t="s">
        <v>103</v>
      </c>
      <c r="U13" s="57" t="s">
        <v>144</v>
      </c>
      <c r="V13" s="57" t="s">
        <v>145</v>
      </c>
      <c r="W13" s="57" t="s">
        <v>146</v>
      </c>
      <c r="X13" s="57" t="s">
        <v>147</v>
      </c>
      <c r="Y13" s="57" t="s">
        <v>148</v>
      </c>
    </row>
    <row r="14" spans="1:25">
      <c r="A14" s="53" t="s">
        <v>107</v>
      </c>
      <c r="E14" s="59">
        <f>+'Operating Expense Information'!D14/12</f>
        <v>0</v>
      </c>
      <c r="F14" s="59">
        <f>+E14*12</f>
        <v>0</v>
      </c>
      <c r="G14" s="59">
        <f t="shared" ref="G14:Y14" si="4">+F14*(1+$D$13)</f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59">
        <f t="shared" si="4"/>
        <v>0</v>
      </c>
      <c r="V14" s="59">
        <f t="shared" si="4"/>
        <v>0</v>
      </c>
      <c r="W14" s="59">
        <f t="shared" si="4"/>
        <v>0</v>
      </c>
      <c r="X14" s="59">
        <f t="shared" si="4"/>
        <v>0</v>
      </c>
      <c r="Y14" s="59">
        <f t="shared" si="4"/>
        <v>0</v>
      </c>
    </row>
    <row r="15" spans="1:25">
      <c r="A15" s="77" t="s">
        <v>253</v>
      </c>
      <c r="E15" s="59">
        <f>+'Operating Expense Information'!D25/12</f>
        <v>0</v>
      </c>
      <c r="F15" s="59">
        <f>+E15*12</f>
        <v>0</v>
      </c>
      <c r="G15" s="59">
        <f t="shared" ref="G15:Y17" si="5">+F15*(1+$D$13)</f>
        <v>0</v>
      </c>
      <c r="H15" s="59">
        <f t="shared" si="5"/>
        <v>0</v>
      </c>
      <c r="I15" s="59">
        <f t="shared" si="5"/>
        <v>0</v>
      </c>
      <c r="J15" s="59">
        <f t="shared" si="5"/>
        <v>0</v>
      </c>
      <c r="K15" s="59">
        <f t="shared" si="5"/>
        <v>0</v>
      </c>
      <c r="L15" s="59">
        <f t="shared" si="5"/>
        <v>0</v>
      </c>
      <c r="M15" s="59">
        <f t="shared" si="5"/>
        <v>0</v>
      </c>
      <c r="N15" s="59">
        <f t="shared" si="5"/>
        <v>0</v>
      </c>
      <c r="O15" s="59">
        <f t="shared" si="5"/>
        <v>0</v>
      </c>
      <c r="P15" s="59">
        <f t="shared" si="5"/>
        <v>0</v>
      </c>
      <c r="Q15" s="59">
        <f t="shared" si="5"/>
        <v>0</v>
      </c>
      <c r="R15" s="59">
        <f t="shared" si="5"/>
        <v>0</v>
      </c>
      <c r="S15" s="59">
        <f t="shared" si="5"/>
        <v>0</v>
      </c>
      <c r="T15" s="59">
        <f t="shared" si="5"/>
        <v>0</v>
      </c>
      <c r="U15" s="59">
        <f t="shared" si="5"/>
        <v>0</v>
      </c>
      <c r="V15" s="59">
        <f t="shared" si="5"/>
        <v>0</v>
      </c>
      <c r="W15" s="59">
        <f t="shared" si="5"/>
        <v>0</v>
      </c>
      <c r="X15" s="59">
        <f t="shared" si="5"/>
        <v>0</v>
      </c>
      <c r="Y15" s="59">
        <f t="shared" si="5"/>
        <v>0</v>
      </c>
    </row>
    <row r="16" spans="1:25">
      <c r="A16" s="53" t="s">
        <v>108</v>
      </c>
      <c r="E16" s="59">
        <f>+'Operating Expense Information'!D35/12</f>
        <v>0</v>
      </c>
      <c r="F16" s="59">
        <f>+E16*12</f>
        <v>0</v>
      </c>
      <c r="G16" s="59">
        <f t="shared" si="5"/>
        <v>0</v>
      </c>
      <c r="H16" s="59">
        <f t="shared" si="5"/>
        <v>0</v>
      </c>
      <c r="I16" s="59">
        <f t="shared" si="5"/>
        <v>0</v>
      </c>
      <c r="J16" s="59">
        <f t="shared" si="5"/>
        <v>0</v>
      </c>
      <c r="K16" s="59">
        <f t="shared" si="5"/>
        <v>0</v>
      </c>
      <c r="L16" s="59">
        <f t="shared" si="5"/>
        <v>0</v>
      </c>
      <c r="M16" s="59">
        <f t="shared" si="5"/>
        <v>0</v>
      </c>
      <c r="N16" s="59">
        <f t="shared" si="5"/>
        <v>0</v>
      </c>
      <c r="O16" s="59">
        <f t="shared" si="5"/>
        <v>0</v>
      </c>
      <c r="P16" s="59">
        <f t="shared" si="5"/>
        <v>0</v>
      </c>
      <c r="Q16" s="59">
        <f t="shared" si="5"/>
        <v>0</v>
      </c>
      <c r="R16" s="59">
        <f t="shared" si="5"/>
        <v>0</v>
      </c>
      <c r="S16" s="59">
        <f t="shared" si="5"/>
        <v>0</v>
      </c>
      <c r="T16" s="59">
        <f t="shared" si="5"/>
        <v>0</v>
      </c>
      <c r="U16" s="59">
        <f t="shared" si="5"/>
        <v>0</v>
      </c>
      <c r="V16" s="59">
        <f t="shared" si="5"/>
        <v>0</v>
      </c>
      <c r="W16" s="59">
        <f t="shared" si="5"/>
        <v>0</v>
      </c>
      <c r="X16" s="59">
        <f t="shared" si="5"/>
        <v>0</v>
      </c>
      <c r="Y16" s="59">
        <f t="shared" si="5"/>
        <v>0</v>
      </c>
    </row>
    <row r="17" spans="1:25">
      <c r="A17" s="53" t="s">
        <v>109</v>
      </c>
      <c r="E17" s="59">
        <f>+'Operating Expense Information'!D43/12</f>
        <v>0</v>
      </c>
      <c r="F17" s="59">
        <f>+E17*12</f>
        <v>0</v>
      </c>
      <c r="G17" s="59">
        <f t="shared" si="5"/>
        <v>0</v>
      </c>
      <c r="H17" s="59">
        <f t="shared" si="5"/>
        <v>0</v>
      </c>
      <c r="I17" s="59">
        <f t="shared" si="5"/>
        <v>0</v>
      </c>
      <c r="J17" s="59">
        <f t="shared" si="5"/>
        <v>0</v>
      </c>
      <c r="K17" s="59">
        <f t="shared" si="5"/>
        <v>0</v>
      </c>
      <c r="L17" s="59">
        <f t="shared" si="5"/>
        <v>0</v>
      </c>
      <c r="M17" s="59">
        <f t="shared" si="5"/>
        <v>0</v>
      </c>
      <c r="N17" s="59">
        <f t="shared" si="5"/>
        <v>0</v>
      </c>
      <c r="O17" s="59">
        <f t="shared" si="5"/>
        <v>0</v>
      </c>
      <c r="P17" s="59">
        <f t="shared" si="5"/>
        <v>0</v>
      </c>
      <c r="Q17" s="59">
        <f t="shared" si="5"/>
        <v>0</v>
      </c>
      <c r="R17" s="59">
        <f t="shared" si="5"/>
        <v>0</v>
      </c>
      <c r="S17" s="59">
        <f t="shared" si="5"/>
        <v>0</v>
      </c>
      <c r="T17" s="59">
        <f t="shared" si="5"/>
        <v>0</v>
      </c>
      <c r="U17" s="59">
        <f t="shared" si="5"/>
        <v>0</v>
      </c>
      <c r="V17" s="59">
        <f t="shared" si="5"/>
        <v>0</v>
      </c>
      <c r="W17" s="59">
        <f t="shared" si="5"/>
        <v>0</v>
      </c>
      <c r="X17" s="59">
        <f t="shared" si="5"/>
        <v>0</v>
      </c>
      <c r="Y17" s="59">
        <f t="shared" si="5"/>
        <v>0</v>
      </c>
    </row>
    <row r="18" spans="1:25"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3.5" thickBot="1">
      <c r="A19" s="61" t="s">
        <v>78</v>
      </c>
      <c r="B19" s="61"/>
      <c r="C19" s="61"/>
      <c r="D19" s="62"/>
      <c r="E19" s="63">
        <f t="shared" ref="E19:Y19" si="6">SUM(E14:E17)</f>
        <v>0</v>
      </c>
      <c r="F19" s="63">
        <f t="shared" si="6"/>
        <v>0</v>
      </c>
      <c r="G19" s="63">
        <f t="shared" si="6"/>
        <v>0</v>
      </c>
      <c r="H19" s="63">
        <f t="shared" si="6"/>
        <v>0</v>
      </c>
      <c r="I19" s="63">
        <f t="shared" si="6"/>
        <v>0</v>
      </c>
      <c r="J19" s="63">
        <f t="shared" si="6"/>
        <v>0</v>
      </c>
      <c r="K19" s="63">
        <f t="shared" si="6"/>
        <v>0</v>
      </c>
      <c r="L19" s="63">
        <f t="shared" si="6"/>
        <v>0</v>
      </c>
      <c r="M19" s="63">
        <f t="shared" si="6"/>
        <v>0</v>
      </c>
      <c r="N19" s="63">
        <f t="shared" si="6"/>
        <v>0</v>
      </c>
      <c r="O19" s="63">
        <f t="shared" si="6"/>
        <v>0</v>
      </c>
      <c r="P19" s="63">
        <f t="shared" si="6"/>
        <v>0</v>
      </c>
      <c r="Q19" s="63">
        <f t="shared" si="6"/>
        <v>0</v>
      </c>
      <c r="R19" s="63">
        <f t="shared" si="6"/>
        <v>0</v>
      </c>
      <c r="S19" s="63">
        <f t="shared" si="6"/>
        <v>0</v>
      </c>
      <c r="T19" s="63">
        <f t="shared" si="6"/>
        <v>0</v>
      </c>
      <c r="U19" s="63">
        <f t="shared" si="6"/>
        <v>0</v>
      </c>
      <c r="V19" s="63">
        <f t="shared" si="6"/>
        <v>0</v>
      </c>
      <c r="W19" s="63">
        <f t="shared" si="6"/>
        <v>0</v>
      </c>
      <c r="X19" s="63">
        <f t="shared" si="6"/>
        <v>0</v>
      </c>
      <c r="Y19" s="63">
        <f t="shared" si="6"/>
        <v>0</v>
      </c>
    </row>
    <row r="20" spans="1:25" ht="13" thickTop="1"/>
    <row r="21" spans="1:25">
      <c r="A21" s="53" t="s">
        <v>31</v>
      </c>
      <c r="E21" s="59">
        <f>+'Operating Expense Information'!D47/12</f>
        <v>0</v>
      </c>
      <c r="F21" s="59">
        <f>+E21*12</f>
        <v>0</v>
      </c>
      <c r="G21" s="59">
        <f>+F21*(1+D23)</f>
        <v>0</v>
      </c>
      <c r="H21" s="59">
        <f t="shared" ref="H21:Y21" si="7">+G21*(1+$D$23)</f>
        <v>0</v>
      </c>
      <c r="I21" s="59">
        <f t="shared" si="7"/>
        <v>0</v>
      </c>
      <c r="J21" s="59">
        <f t="shared" si="7"/>
        <v>0</v>
      </c>
      <c r="K21" s="59">
        <f t="shared" si="7"/>
        <v>0</v>
      </c>
      <c r="L21" s="59">
        <f t="shared" si="7"/>
        <v>0</v>
      </c>
      <c r="M21" s="59">
        <f t="shared" si="7"/>
        <v>0</v>
      </c>
      <c r="N21" s="59">
        <f t="shared" si="7"/>
        <v>0</v>
      </c>
      <c r="O21" s="59">
        <f t="shared" si="7"/>
        <v>0</v>
      </c>
      <c r="P21" s="59">
        <f t="shared" si="7"/>
        <v>0</v>
      </c>
      <c r="Q21" s="59">
        <f t="shared" si="7"/>
        <v>0</v>
      </c>
      <c r="R21" s="59">
        <f t="shared" si="7"/>
        <v>0</v>
      </c>
      <c r="S21" s="59">
        <f t="shared" si="7"/>
        <v>0</v>
      </c>
      <c r="T21" s="59">
        <f t="shared" si="7"/>
        <v>0</v>
      </c>
      <c r="U21" s="59">
        <f t="shared" si="7"/>
        <v>0</v>
      </c>
      <c r="V21" s="59">
        <f t="shared" si="7"/>
        <v>0</v>
      </c>
      <c r="W21" s="59">
        <f t="shared" si="7"/>
        <v>0</v>
      </c>
      <c r="X21" s="59">
        <f t="shared" si="7"/>
        <v>0</v>
      </c>
      <c r="Y21" s="59">
        <f t="shared" si="7"/>
        <v>0</v>
      </c>
    </row>
    <row r="22" spans="1:25">
      <c r="A22" s="66" t="s">
        <v>110</v>
      </c>
      <c r="B22" s="67"/>
      <c r="C22" s="67"/>
      <c r="D22" s="68">
        <v>300</v>
      </c>
    </row>
    <row r="23" spans="1:25">
      <c r="A23" s="69" t="s">
        <v>111</v>
      </c>
      <c r="B23" s="70"/>
      <c r="C23" s="70"/>
      <c r="D23" s="71">
        <v>0</v>
      </c>
    </row>
    <row r="25" spans="1:25">
      <c r="A25" s="53" t="s">
        <v>112</v>
      </c>
      <c r="E25" s="59">
        <f t="shared" ref="E25:Y25" si="8">+E11-(+E19+E21)</f>
        <v>0</v>
      </c>
      <c r="F25" s="59">
        <f t="shared" si="8"/>
        <v>0</v>
      </c>
      <c r="G25" s="59">
        <f t="shared" si="8"/>
        <v>0</v>
      </c>
      <c r="H25" s="59">
        <f t="shared" si="8"/>
        <v>0</v>
      </c>
      <c r="I25" s="59">
        <f t="shared" si="8"/>
        <v>0</v>
      </c>
      <c r="J25" s="59">
        <f t="shared" si="8"/>
        <v>0</v>
      </c>
      <c r="K25" s="59">
        <f t="shared" si="8"/>
        <v>0</v>
      </c>
      <c r="L25" s="59">
        <f t="shared" si="8"/>
        <v>0</v>
      </c>
      <c r="M25" s="59">
        <f t="shared" si="8"/>
        <v>0</v>
      </c>
      <c r="N25" s="59">
        <f t="shared" si="8"/>
        <v>0</v>
      </c>
      <c r="O25" s="59">
        <f t="shared" si="8"/>
        <v>0</v>
      </c>
      <c r="P25" s="59">
        <f t="shared" si="8"/>
        <v>0</v>
      </c>
      <c r="Q25" s="59">
        <f t="shared" si="8"/>
        <v>0</v>
      </c>
      <c r="R25" s="59">
        <f t="shared" si="8"/>
        <v>0</v>
      </c>
      <c r="S25" s="59">
        <f t="shared" si="8"/>
        <v>0</v>
      </c>
      <c r="T25" s="59">
        <f t="shared" si="8"/>
        <v>0</v>
      </c>
      <c r="U25" s="59">
        <f t="shared" si="8"/>
        <v>0</v>
      </c>
      <c r="V25" s="59">
        <f t="shared" si="8"/>
        <v>0</v>
      </c>
      <c r="W25" s="59">
        <f t="shared" si="8"/>
        <v>0</v>
      </c>
      <c r="X25" s="59">
        <f t="shared" si="8"/>
        <v>0</v>
      </c>
      <c r="Y25" s="59">
        <f t="shared" si="8"/>
        <v>0</v>
      </c>
    </row>
    <row r="27" spans="1:25">
      <c r="A27" s="53" t="s">
        <v>113</v>
      </c>
      <c r="B27" s="57" t="s">
        <v>114</v>
      </c>
      <c r="C27" s="57" t="s">
        <v>115</v>
      </c>
      <c r="D27" s="72" t="s">
        <v>132</v>
      </c>
      <c r="E27" s="73" t="s">
        <v>116</v>
      </c>
    </row>
    <row r="28" spans="1:25">
      <c r="A28" s="53" t="s">
        <v>117</v>
      </c>
      <c r="B28" s="59">
        <f>C43</f>
        <v>0</v>
      </c>
      <c r="C28" s="74">
        <f>D43</f>
        <v>0</v>
      </c>
      <c r="D28" s="75">
        <f>E43</f>
        <v>0</v>
      </c>
      <c r="E28" s="75">
        <f>F43</f>
        <v>0</v>
      </c>
      <c r="F28" s="76">
        <f>C55</f>
        <v>0</v>
      </c>
      <c r="G28" s="76">
        <f t="shared" ref="G28:Y28" si="9">D55</f>
        <v>0</v>
      </c>
      <c r="H28" s="76">
        <f t="shared" si="9"/>
        <v>0</v>
      </c>
      <c r="I28" s="76">
        <f t="shared" si="9"/>
        <v>0</v>
      </c>
      <c r="J28" s="76">
        <f t="shared" si="9"/>
        <v>0</v>
      </c>
      <c r="K28" s="76">
        <f t="shared" si="9"/>
        <v>0</v>
      </c>
      <c r="L28" s="76">
        <f t="shared" si="9"/>
        <v>0</v>
      </c>
      <c r="M28" s="76">
        <f t="shared" si="9"/>
        <v>0</v>
      </c>
      <c r="N28" s="76">
        <f t="shared" si="9"/>
        <v>0</v>
      </c>
      <c r="O28" s="76">
        <f t="shared" si="9"/>
        <v>0</v>
      </c>
      <c r="P28" s="76">
        <f t="shared" si="9"/>
        <v>0</v>
      </c>
      <c r="Q28" s="76">
        <f t="shared" si="9"/>
        <v>0</v>
      </c>
      <c r="R28" s="76">
        <f t="shared" si="9"/>
        <v>0</v>
      </c>
      <c r="S28" s="76">
        <f t="shared" si="9"/>
        <v>0</v>
      </c>
      <c r="T28" s="76">
        <f t="shared" si="9"/>
        <v>0</v>
      </c>
      <c r="U28" s="76">
        <f t="shared" si="9"/>
        <v>0</v>
      </c>
      <c r="V28" s="76">
        <f t="shared" si="9"/>
        <v>0</v>
      </c>
      <c r="W28" s="76">
        <f t="shared" si="9"/>
        <v>0</v>
      </c>
      <c r="X28" s="76">
        <f t="shared" si="9"/>
        <v>0</v>
      </c>
      <c r="Y28" s="76">
        <f t="shared" si="9"/>
        <v>0</v>
      </c>
    </row>
    <row r="29" spans="1:25">
      <c r="A29" s="77" t="s">
        <v>247</v>
      </c>
      <c r="B29" s="59">
        <f t="shared" ref="B29:C31" si="10">C44</f>
        <v>0</v>
      </c>
      <c r="C29" s="78">
        <f t="shared" si="10"/>
        <v>0</v>
      </c>
      <c r="D29" s="92"/>
      <c r="E29" s="75">
        <f>F44</f>
        <v>0</v>
      </c>
      <c r="F29" s="76">
        <f t="shared" ref="F29:L29" si="11">C65</f>
        <v>0</v>
      </c>
      <c r="G29" s="76">
        <f t="shared" si="11"/>
        <v>0</v>
      </c>
      <c r="H29" s="76">
        <f t="shared" si="11"/>
        <v>0</v>
      </c>
      <c r="I29" s="76">
        <f t="shared" si="11"/>
        <v>0</v>
      </c>
      <c r="J29" s="76">
        <f t="shared" si="11"/>
        <v>0</v>
      </c>
      <c r="K29" s="76">
        <f t="shared" si="11"/>
        <v>0</v>
      </c>
      <c r="L29" s="76">
        <f t="shared" si="11"/>
        <v>0</v>
      </c>
      <c r="M29" s="76">
        <f t="shared" ref="M29:Y29" si="12">J65</f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  <c r="W29" s="76">
        <f t="shared" si="12"/>
        <v>0</v>
      </c>
      <c r="X29" s="76">
        <f t="shared" si="12"/>
        <v>0</v>
      </c>
      <c r="Y29" s="76">
        <f t="shared" si="12"/>
        <v>0</v>
      </c>
    </row>
    <row r="30" spans="1:25">
      <c r="A30" s="77" t="s">
        <v>134</v>
      </c>
      <c r="B30" s="59">
        <f t="shared" si="10"/>
        <v>0</v>
      </c>
      <c r="C30" s="78">
        <f t="shared" si="10"/>
        <v>0</v>
      </c>
      <c r="D30" s="75">
        <f>E45</f>
        <v>0</v>
      </c>
      <c r="E30" s="75">
        <f>F45</f>
        <v>0</v>
      </c>
      <c r="F30" s="76">
        <f>C75</f>
        <v>0</v>
      </c>
      <c r="G30" s="76">
        <f t="shared" ref="G30:Y30" si="13">D75</f>
        <v>0</v>
      </c>
      <c r="H30" s="76">
        <f t="shared" si="13"/>
        <v>0</v>
      </c>
      <c r="I30" s="76">
        <f t="shared" si="13"/>
        <v>0</v>
      </c>
      <c r="J30" s="76">
        <f t="shared" si="13"/>
        <v>0</v>
      </c>
      <c r="K30" s="76">
        <f t="shared" si="13"/>
        <v>0</v>
      </c>
      <c r="L30" s="76">
        <f t="shared" si="13"/>
        <v>0</v>
      </c>
      <c r="M30" s="76">
        <f t="shared" si="13"/>
        <v>0</v>
      </c>
      <c r="N30" s="76">
        <f t="shared" si="13"/>
        <v>0</v>
      </c>
      <c r="O30" s="76">
        <f t="shared" si="13"/>
        <v>0</v>
      </c>
      <c r="P30" s="76">
        <f t="shared" si="13"/>
        <v>0</v>
      </c>
      <c r="Q30" s="76">
        <f t="shared" si="13"/>
        <v>0</v>
      </c>
      <c r="R30" s="76">
        <f t="shared" si="13"/>
        <v>0</v>
      </c>
      <c r="S30" s="76">
        <f t="shared" si="13"/>
        <v>0</v>
      </c>
      <c r="T30" s="76">
        <f t="shared" si="13"/>
        <v>0</v>
      </c>
      <c r="U30" s="76">
        <f t="shared" si="13"/>
        <v>0</v>
      </c>
      <c r="V30" s="76">
        <f t="shared" si="13"/>
        <v>0</v>
      </c>
      <c r="W30" s="76">
        <f t="shared" si="13"/>
        <v>0</v>
      </c>
      <c r="X30" s="76">
        <f t="shared" si="13"/>
        <v>0</v>
      </c>
      <c r="Y30" s="76">
        <f t="shared" si="13"/>
        <v>0</v>
      </c>
    </row>
    <row r="31" spans="1:25">
      <c r="A31" s="77" t="s">
        <v>248</v>
      </c>
      <c r="B31" s="59">
        <f t="shared" si="10"/>
        <v>0</v>
      </c>
      <c r="C31" s="78">
        <f t="shared" si="10"/>
        <v>0</v>
      </c>
      <c r="D31" s="75">
        <f>E46</f>
        <v>0</v>
      </c>
      <c r="E31" s="75">
        <f>F46</f>
        <v>0</v>
      </c>
      <c r="F31" s="76">
        <f>C90</f>
        <v>0</v>
      </c>
      <c r="G31" s="76">
        <f t="shared" ref="G31:Y31" si="14">D90</f>
        <v>0</v>
      </c>
      <c r="H31" s="76">
        <f t="shared" si="14"/>
        <v>0</v>
      </c>
      <c r="I31" s="76">
        <f t="shared" si="14"/>
        <v>0</v>
      </c>
      <c r="J31" s="76">
        <f t="shared" si="14"/>
        <v>0</v>
      </c>
      <c r="K31" s="76">
        <f t="shared" si="14"/>
        <v>0</v>
      </c>
      <c r="L31" s="76">
        <f t="shared" si="14"/>
        <v>0</v>
      </c>
      <c r="M31" s="76">
        <f t="shared" si="14"/>
        <v>0</v>
      </c>
      <c r="N31" s="76">
        <f t="shared" si="14"/>
        <v>0</v>
      </c>
      <c r="O31" s="76">
        <f t="shared" si="14"/>
        <v>0</v>
      </c>
      <c r="P31" s="76">
        <f t="shared" si="14"/>
        <v>0</v>
      </c>
      <c r="Q31" s="76">
        <f t="shared" si="14"/>
        <v>0</v>
      </c>
      <c r="R31" s="76">
        <f t="shared" si="14"/>
        <v>0</v>
      </c>
      <c r="S31" s="76">
        <f t="shared" si="14"/>
        <v>0</v>
      </c>
      <c r="T31" s="76">
        <f t="shared" si="14"/>
        <v>0</v>
      </c>
      <c r="U31" s="76">
        <f t="shared" si="14"/>
        <v>0</v>
      </c>
      <c r="V31" s="76">
        <f t="shared" si="14"/>
        <v>0</v>
      </c>
      <c r="W31" s="76">
        <f t="shared" si="14"/>
        <v>0</v>
      </c>
      <c r="X31" s="76">
        <f t="shared" si="14"/>
        <v>0</v>
      </c>
      <c r="Y31" s="76">
        <f t="shared" si="14"/>
        <v>0</v>
      </c>
    </row>
    <row r="32" spans="1:25"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1:25">
      <c r="A33" s="79" t="s">
        <v>118</v>
      </c>
      <c r="B33" s="79"/>
      <c r="C33" s="79"/>
      <c r="D33" s="79"/>
      <c r="E33" s="80">
        <f t="shared" ref="E33:Y33" si="15">SUM(E28:E31)</f>
        <v>0</v>
      </c>
      <c r="F33" s="81">
        <f t="shared" si="15"/>
        <v>0</v>
      </c>
      <c r="G33" s="81">
        <f t="shared" si="15"/>
        <v>0</v>
      </c>
      <c r="H33" s="81">
        <f t="shared" si="15"/>
        <v>0</v>
      </c>
      <c r="I33" s="81">
        <f t="shared" si="15"/>
        <v>0</v>
      </c>
      <c r="J33" s="81">
        <f t="shared" si="15"/>
        <v>0</v>
      </c>
      <c r="K33" s="81">
        <f t="shared" si="15"/>
        <v>0</v>
      </c>
      <c r="L33" s="81">
        <f t="shared" si="15"/>
        <v>0</v>
      </c>
      <c r="M33" s="81">
        <f t="shared" si="15"/>
        <v>0</v>
      </c>
      <c r="N33" s="81">
        <f t="shared" si="15"/>
        <v>0</v>
      </c>
      <c r="O33" s="81">
        <f t="shared" si="15"/>
        <v>0</v>
      </c>
      <c r="P33" s="81">
        <f t="shared" si="15"/>
        <v>0</v>
      </c>
      <c r="Q33" s="81">
        <f t="shared" si="15"/>
        <v>0</v>
      </c>
      <c r="R33" s="81">
        <f t="shared" si="15"/>
        <v>0</v>
      </c>
      <c r="S33" s="81">
        <f t="shared" si="15"/>
        <v>0</v>
      </c>
      <c r="T33" s="81">
        <f t="shared" si="15"/>
        <v>0</v>
      </c>
      <c r="U33" s="81">
        <f t="shared" si="15"/>
        <v>0</v>
      </c>
      <c r="V33" s="81">
        <f t="shared" si="15"/>
        <v>0</v>
      </c>
      <c r="W33" s="81">
        <f t="shared" si="15"/>
        <v>0</v>
      </c>
      <c r="X33" s="81">
        <f t="shared" si="15"/>
        <v>0</v>
      </c>
      <c r="Y33" s="81">
        <f t="shared" si="15"/>
        <v>0</v>
      </c>
    </row>
    <row r="35" spans="1:25" ht="13" thickBot="1">
      <c r="A35" s="62" t="s">
        <v>119</v>
      </c>
      <c r="B35" s="62"/>
      <c r="C35" s="62"/>
      <c r="D35" s="62"/>
      <c r="E35" s="63">
        <f t="shared" ref="E35:Y35" si="16">+E25-E33</f>
        <v>0</v>
      </c>
      <c r="F35" s="63">
        <f t="shared" si="16"/>
        <v>0</v>
      </c>
      <c r="G35" s="63">
        <f t="shared" si="16"/>
        <v>0</v>
      </c>
      <c r="H35" s="63">
        <f t="shared" si="16"/>
        <v>0</v>
      </c>
      <c r="I35" s="63">
        <f t="shared" si="16"/>
        <v>0</v>
      </c>
      <c r="J35" s="63">
        <f t="shared" si="16"/>
        <v>0</v>
      </c>
      <c r="K35" s="63">
        <f t="shared" si="16"/>
        <v>0</v>
      </c>
      <c r="L35" s="63">
        <f t="shared" si="16"/>
        <v>0</v>
      </c>
      <c r="M35" s="63">
        <f t="shared" si="16"/>
        <v>0</v>
      </c>
      <c r="N35" s="63">
        <f t="shared" si="16"/>
        <v>0</v>
      </c>
      <c r="O35" s="63">
        <f t="shared" si="16"/>
        <v>0</v>
      </c>
      <c r="P35" s="63">
        <f t="shared" si="16"/>
        <v>0</v>
      </c>
      <c r="Q35" s="63">
        <f t="shared" si="16"/>
        <v>0</v>
      </c>
      <c r="R35" s="63">
        <f t="shared" si="16"/>
        <v>0</v>
      </c>
      <c r="S35" s="63">
        <f t="shared" si="16"/>
        <v>0</v>
      </c>
      <c r="T35" s="63">
        <f t="shared" si="16"/>
        <v>0</v>
      </c>
      <c r="U35" s="63">
        <f t="shared" si="16"/>
        <v>0</v>
      </c>
      <c r="V35" s="63">
        <f t="shared" si="16"/>
        <v>0</v>
      </c>
      <c r="W35" s="63">
        <f t="shared" si="16"/>
        <v>0</v>
      </c>
      <c r="X35" s="63">
        <f t="shared" si="16"/>
        <v>0</v>
      </c>
      <c r="Y35" s="63">
        <f t="shared" si="16"/>
        <v>0</v>
      </c>
    </row>
    <row r="36" spans="1:25" ht="13" thickTop="1"/>
    <row r="37" spans="1:25" ht="13">
      <c r="A37" s="64" t="s">
        <v>120</v>
      </c>
      <c r="F37" s="53" t="e">
        <f t="shared" ref="F37:Y37" si="17">+F25/F33</f>
        <v>#DIV/0!</v>
      </c>
      <c r="G37" s="82" t="e">
        <f t="shared" si="17"/>
        <v>#DIV/0!</v>
      </c>
      <c r="H37" s="82" t="e">
        <f t="shared" si="17"/>
        <v>#DIV/0!</v>
      </c>
      <c r="I37" s="82" t="e">
        <f t="shared" si="17"/>
        <v>#DIV/0!</v>
      </c>
      <c r="J37" s="82" t="e">
        <f t="shared" si="17"/>
        <v>#DIV/0!</v>
      </c>
      <c r="K37" s="82" t="e">
        <f t="shared" si="17"/>
        <v>#DIV/0!</v>
      </c>
      <c r="L37" s="82" t="e">
        <f t="shared" si="17"/>
        <v>#DIV/0!</v>
      </c>
      <c r="M37" s="82" t="e">
        <f t="shared" si="17"/>
        <v>#DIV/0!</v>
      </c>
      <c r="N37" s="82" t="e">
        <f t="shared" si="17"/>
        <v>#DIV/0!</v>
      </c>
      <c r="O37" s="82" t="e">
        <f t="shared" si="17"/>
        <v>#DIV/0!</v>
      </c>
      <c r="P37" s="82" t="e">
        <f t="shared" si="17"/>
        <v>#DIV/0!</v>
      </c>
      <c r="Q37" s="82" t="e">
        <f t="shared" si="17"/>
        <v>#DIV/0!</v>
      </c>
      <c r="R37" s="82" t="e">
        <f t="shared" si="17"/>
        <v>#DIV/0!</v>
      </c>
      <c r="S37" s="82" t="e">
        <f t="shared" si="17"/>
        <v>#DIV/0!</v>
      </c>
      <c r="T37" s="82" t="e">
        <f t="shared" si="17"/>
        <v>#DIV/0!</v>
      </c>
      <c r="U37" s="82" t="e">
        <f t="shared" si="17"/>
        <v>#DIV/0!</v>
      </c>
      <c r="V37" s="82" t="e">
        <f t="shared" si="17"/>
        <v>#DIV/0!</v>
      </c>
      <c r="W37" s="82" t="e">
        <f t="shared" si="17"/>
        <v>#DIV/0!</v>
      </c>
      <c r="X37" s="82" t="e">
        <f t="shared" si="17"/>
        <v>#DIV/0!</v>
      </c>
      <c r="Y37" s="82" t="e">
        <f t="shared" si="17"/>
        <v>#DIV/0!</v>
      </c>
    </row>
    <row r="41" spans="1:25" customFormat="1" ht="14.5">
      <c r="B41" s="83" t="s">
        <v>125</v>
      </c>
      <c r="C41" s="84"/>
      <c r="D41" s="84"/>
      <c r="E41" s="84"/>
      <c r="F41" s="85"/>
      <c r="L41" s="84"/>
      <c r="M41" s="84"/>
    </row>
    <row r="42" spans="1:25" customFormat="1" ht="15.5">
      <c r="B42" s="17"/>
      <c r="C42" s="86" t="s">
        <v>114</v>
      </c>
      <c r="D42" s="87" t="s">
        <v>126</v>
      </c>
      <c r="E42" s="87" t="s">
        <v>127</v>
      </c>
      <c r="F42" s="87" t="s">
        <v>116</v>
      </c>
      <c r="G42" s="87" t="s">
        <v>128</v>
      </c>
      <c r="H42" s="88"/>
      <c r="I42" s="89" t="s">
        <v>129</v>
      </c>
      <c r="L42" s="84"/>
      <c r="M42" s="84"/>
    </row>
    <row r="43" spans="1:25" customFormat="1" ht="14.5">
      <c r="B43" s="18" t="s">
        <v>72</v>
      </c>
      <c r="C43" s="20">
        <v>0</v>
      </c>
      <c r="D43" s="21">
        <v>0</v>
      </c>
      <c r="E43" s="22">
        <v>0</v>
      </c>
      <c r="F43" s="22">
        <v>0</v>
      </c>
      <c r="G43" s="90"/>
      <c r="H43" s="91"/>
      <c r="I43" s="91"/>
      <c r="L43" s="84"/>
    </row>
    <row r="44" spans="1:25" customFormat="1" ht="14.5">
      <c r="B44" s="18" t="s">
        <v>130</v>
      </c>
      <c r="C44" s="20">
        <v>0</v>
      </c>
      <c r="D44" s="21">
        <v>0</v>
      </c>
      <c r="E44" s="92"/>
      <c r="F44" s="22">
        <v>0</v>
      </c>
      <c r="G44" s="22">
        <v>0</v>
      </c>
      <c r="H44" s="91"/>
      <c r="I44" s="91"/>
      <c r="M44" s="84"/>
    </row>
    <row r="45" spans="1:25" customFormat="1" ht="14.5">
      <c r="B45" s="19" t="s">
        <v>131</v>
      </c>
      <c r="C45" s="20">
        <v>0</v>
      </c>
      <c r="D45" s="21">
        <v>0</v>
      </c>
      <c r="E45" s="22">
        <v>0</v>
      </c>
      <c r="F45" s="22">
        <v>0</v>
      </c>
      <c r="G45" s="22">
        <v>0</v>
      </c>
      <c r="H45" s="91"/>
      <c r="I45" s="17"/>
    </row>
    <row r="46" spans="1:25" customFormat="1" ht="14.5">
      <c r="B46" s="18" t="s">
        <v>74</v>
      </c>
      <c r="C46" s="20">
        <v>0</v>
      </c>
      <c r="D46" s="21">
        <v>0</v>
      </c>
      <c r="E46" s="22">
        <v>0</v>
      </c>
      <c r="F46" s="22">
        <v>0</v>
      </c>
      <c r="G46" s="22">
        <v>0</v>
      </c>
      <c r="H46" s="93"/>
      <c r="I46" s="91"/>
    </row>
    <row r="47" spans="1:25" customFormat="1" ht="14.5">
      <c r="B47" s="150"/>
      <c r="C47" s="144"/>
      <c r="D47" s="145"/>
      <c r="E47" s="146"/>
      <c r="F47" s="146"/>
      <c r="G47" s="146"/>
      <c r="H47" s="151"/>
      <c r="I47" s="151"/>
    </row>
    <row r="50" spans="1:43" s="96" customFormat="1" ht="15.5">
      <c r="A50" s="94" t="s">
        <v>72</v>
      </c>
      <c r="B50" s="94"/>
      <c r="C50" s="95">
        <v>1</v>
      </c>
      <c r="D50" s="95">
        <f t="shared" ref="D50:AQ50" si="18">C50+1</f>
        <v>2</v>
      </c>
      <c r="E50" s="95">
        <f t="shared" si="18"/>
        <v>3</v>
      </c>
      <c r="F50" s="95">
        <f>E50+1</f>
        <v>4</v>
      </c>
      <c r="G50" s="95">
        <f>F50+1</f>
        <v>5</v>
      </c>
      <c r="H50" s="95">
        <f>G50+1</f>
        <v>6</v>
      </c>
      <c r="I50" s="95">
        <f t="shared" si="18"/>
        <v>7</v>
      </c>
      <c r="J50" s="95">
        <f>I50+1</f>
        <v>8</v>
      </c>
      <c r="K50" s="95">
        <f>J50+1</f>
        <v>9</v>
      </c>
      <c r="L50" s="95">
        <f t="shared" si="18"/>
        <v>10</v>
      </c>
      <c r="M50" s="95">
        <f t="shared" si="18"/>
        <v>11</v>
      </c>
      <c r="N50" s="95">
        <f t="shared" si="18"/>
        <v>12</v>
      </c>
      <c r="O50" s="95">
        <f t="shared" si="18"/>
        <v>13</v>
      </c>
      <c r="P50" s="95">
        <f t="shared" si="18"/>
        <v>14</v>
      </c>
      <c r="Q50" s="95">
        <f t="shared" si="18"/>
        <v>15</v>
      </c>
      <c r="R50" s="95">
        <f t="shared" si="18"/>
        <v>16</v>
      </c>
      <c r="S50" s="95">
        <f t="shared" si="18"/>
        <v>17</v>
      </c>
      <c r="T50" s="95">
        <f t="shared" si="18"/>
        <v>18</v>
      </c>
      <c r="U50" s="95">
        <f t="shared" si="18"/>
        <v>19</v>
      </c>
      <c r="V50" s="95">
        <f t="shared" si="18"/>
        <v>20</v>
      </c>
      <c r="W50" s="95">
        <f t="shared" si="18"/>
        <v>21</v>
      </c>
      <c r="X50" s="95">
        <f t="shared" si="18"/>
        <v>22</v>
      </c>
      <c r="Y50" s="95">
        <f t="shared" si="18"/>
        <v>23</v>
      </c>
      <c r="Z50" s="95">
        <f t="shared" si="18"/>
        <v>24</v>
      </c>
      <c r="AA50" s="95">
        <f t="shared" si="18"/>
        <v>25</v>
      </c>
      <c r="AB50" s="95">
        <f t="shared" si="18"/>
        <v>26</v>
      </c>
      <c r="AC50" s="95">
        <f t="shared" si="18"/>
        <v>27</v>
      </c>
      <c r="AD50" s="95">
        <f t="shared" si="18"/>
        <v>28</v>
      </c>
      <c r="AE50" s="95">
        <f t="shared" si="18"/>
        <v>29</v>
      </c>
      <c r="AF50" s="95">
        <f t="shared" si="18"/>
        <v>30</v>
      </c>
      <c r="AG50" s="95">
        <f t="shared" si="18"/>
        <v>31</v>
      </c>
      <c r="AH50" s="95">
        <f t="shared" si="18"/>
        <v>32</v>
      </c>
      <c r="AI50" s="95">
        <f t="shared" si="18"/>
        <v>33</v>
      </c>
      <c r="AJ50" s="95">
        <f t="shared" si="18"/>
        <v>34</v>
      </c>
      <c r="AK50" s="95">
        <f t="shared" si="18"/>
        <v>35</v>
      </c>
      <c r="AL50" s="95">
        <f t="shared" si="18"/>
        <v>36</v>
      </c>
      <c r="AM50" s="95">
        <f t="shared" si="18"/>
        <v>37</v>
      </c>
      <c r="AN50" s="95">
        <f t="shared" si="18"/>
        <v>38</v>
      </c>
      <c r="AO50" s="95">
        <f t="shared" si="18"/>
        <v>39</v>
      </c>
      <c r="AP50" s="95">
        <f t="shared" si="18"/>
        <v>40</v>
      </c>
      <c r="AQ50" s="95">
        <f t="shared" si="18"/>
        <v>41</v>
      </c>
    </row>
    <row r="51" spans="1:43" s="96" customFormat="1" ht="15.5">
      <c r="A51" s="97" t="s">
        <v>79</v>
      </c>
      <c r="B51" s="97" t="s">
        <v>79</v>
      </c>
      <c r="C51" s="97" t="s">
        <v>79</v>
      </c>
      <c r="D51" s="97" t="s">
        <v>79</v>
      </c>
      <c r="E51" s="97" t="s">
        <v>79</v>
      </c>
      <c r="F51" s="97" t="s">
        <v>79</v>
      </c>
      <c r="G51" s="97" t="s">
        <v>79</v>
      </c>
      <c r="H51" s="97" t="s">
        <v>79</v>
      </c>
      <c r="I51" s="97" t="s">
        <v>79</v>
      </c>
      <c r="J51" s="97" t="s">
        <v>79</v>
      </c>
      <c r="K51" s="97" t="s">
        <v>79</v>
      </c>
      <c r="L51" s="97" t="s">
        <v>79</v>
      </c>
      <c r="M51" s="97" t="s">
        <v>79</v>
      </c>
      <c r="N51" s="97" t="s">
        <v>79</v>
      </c>
      <c r="O51" s="97" t="s">
        <v>79</v>
      </c>
      <c r="P51" s="97" t="s">
        <v>79</v>
      </c>
      <c r="Q51" s="97" t="s">
        <v>79</v>
      </c>
      <c r="R51" s="97" t="s">
        <v>79</v>
      </c>
      <c r="S51" s="97" t="s">
        <v>79</v>
      </c>
      <c r="T51" s="97" t="s">
        <v>79</v>
      </c>
      <c r="U51" s="97" t="s">
        <v>79</v>
      </c>
      <c r="V51" s="97" t="s">
        <v>79</v>
      </c>
      <c r="W51" s="97" t="s">
        <v>79</v>
      </c>
      <c r="X51" s="97" t="s">
        <v>79</v>
      </c>
      <c r="Y51" s="97" t="s">
        <v>79</v>
      </c>
      <c r="Z51" s="97" t="s">
        <v>79</v>
      </c>
      <c r="AA51" s="97" t="s">
        <v>79</v>
      </c>
      <c r="AB51" s="97" t="s">
        <v>79</v>
      </c>
      <c r="AC51" s="97" t="s">
        <v>79</v>
      </c>
      <c r="AD51" s="97" t="s">
        <v>79</v>
      </c>
      <c r="AE51" s="97" t="s">
        <v>79</v>
      </c>
      <c r="AF51" s="97" t="s">
        <v>79</v>
      </c>
      <c r="AG51" s="97" t="s">
        <v>79</v>
      </c>
      <c r="AH51" s="97" t="s">
        <v>79</v>
      </c>
      <c r="AI51" s="97" t="s">
        <v>79</v>
      </c>
      <c r="AJ51" s="97" t="s">
        <v>79</v>
      </c>
      <c r="AK51" s="97" t="s">
        <v>79</v>
      </c>
      <c r="AL51" s="97" t="s">
        <v>79</v>
      </c>
      <c r="AM51" s="97" t="s">
        <v>79</v>
      </c>
      <c r="AN51" s="97" t="s">
        <v>79</v>
      </c>
      <c r="AO51" s="97" t="s">
        <v>79</v>
      </c>
      <c r="AP51" s="97" t="s">
        <v>79</v>
      </c>
      <c r="AQ51" s="97" t="s">
        <v>79</v>
      </c>
    </row>
    <row r="52" spans="1:43" s="96" customFormat="1" ht="15.5">
      <c r="A52" s="98" t="s">
        <v>85</v>
      </c>
      <c r="B52" s="99">
        <f>D43</f>
        <v>0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</row>
    <row r="53" spans="1:43" s="96" customFormat="1" ht="15.5">
      <c r="A53" s="98" t="s">
        <v>80</v>
      </c>
      <c r="B53" s="100">
        <f>E43</f>
        <v>0</v>
      </c>
      <c r="C53" s="100"/>
      <c r="D53" s="100"/>
      <c r="E53" s="100"/>
      <c r="F53" s="100" t="s">
        <v>86</v>
      </c>
      <c r="G53" s="100" t="s">
        <v>79</v>
      </c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</row>
    <row r="54" spans="1:43" s="96" customFormat="1" ht="15.5">
      <c r="A54" s="98" t="s">
        <v>81</v>
      </c>
      <c r="B54" s="100">
        <f>C43</f>
        <v>0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</row>
    <row r="55" spans="1:43" s="96" customFormat="1" ht="15.5">
      <c r="A55" s="98" t="s">
        <v>133</v>
      </c>
      <c r="B55" s="100"/>
      <c r="C55" s="100">
        <f>IF(B53=0,0,PMT(B52/12,B53*12,-B54)*12)</f>
        <v>0</v>
      </c>
      <c r="D55" s="100">
        <f>IF(C58&gt;$C$55,$C$55,C58)</f>
        <v>0</v>
      </c>
      <c r="E55" s="100">
        <f t="shared" ref="E55:AQ55" si="19">IF(D58&gt;$C$55,$C$55,D58)</f>
        <v>0</v>
      </c>
      <c r="F55" s="100">
        <f t="shared" si="19"/>
        <v>0</v>
      </c>
      <c r="G55" s="100">
        <f t="shared" si="19"/>
        <v>0</v>
      </c>
      <c r="H55" s="100">
        <f t="shared" si="19"/>
        <v>0</v>
      </c>
      <c r="I55" s="100">
        <f t="shared" si="19"/>
        <v>0</v>
      </c>
      <c r="J55" s="100">
        <f t="shared" si="19"/>
        <v>0</v>
      </c>
      <c r="K55" s="100">
        <f t="shared" si="19"/>
        <v>0</v>
      </c>
      <c r="L55" s="100">
        <f t="shared" si="19"/>
        <v>0</v>
      </c>
      <c r="M55" s="100">
        <f t="shared" si="19"/>
        <v>0</v>
      </c>
      <c r="N55" s="100">
        <f t="shared" si="19"/>
        <v>0</v>
      </c>
      <c r="O55" s="100">
        <f t="shared" si="19"/>
        <v>0</v>
      </c>
      <c r="P55" s="100">
        <f t="shared" si="19"/>
        <v>0</v>
      </c>
      <c r="Q55" s="100">
        <f t="shared" si="19"/>
        <v>0</v>
      </c>
      <c r="R55" s="100">
        <f t="shared" si="19"/>
        <v>0</v>
      </c>
      <c r="S55" s="100">
        <f t="shared" si="19"/>
        <v>0</v>
      </c>
      <c r="T55" s="100">
        <f t="shared" si="19"/>
        <v>0</v>
      </c>
      <c r="U55" s="100">
        <f t="shared" si="19"/>
        <v>0</v>
      </c>
      <c r="V55" s="100">
        <f t="shared" si="19"/>
        <v>0</v>
      </c>
      <c r="W55" s="100">
        <f t="shared" si="19"/>
        <v>0</v>
      </c>
      <c r="X55" s="100">
        <f t="shared" si="19"/>
        <v>0</v>
      </c>
      <c r="Y55" s="100">
        <f t="shared" si="19"/>
        <v>0</v>
      </c>
      <c r="Z55" s="100">
        <f t="shared" si="19"/>
        <v>0</v>
      </c>
      <c r="AA55" s="100">
        <f t="shared" si="19"/>
        <v>0</v>
      </c>
      <c r="AB55" s="100">
        <f t="shared" si="19"/>
        <v>0</v>
      </c>
      <c r="AC55" s="100">
        <f t="shared" si="19"/>
        <v>0</v>
      </c>
      <c r="AD55" s="100">
        <f t="shared" si="19"/>
        <v>0</v>
      </c>
      <c r="AE55" s="100">
        <f t="shared" si="19"/>
        <v>0</v>
      </c>
      <c r="AF55" s="100">
        <f t="shared" si="19"/>
        <v>0</v>
      </c>
      <c r="AG55" s="100">
        <f t="shared" si="19"/>
        <v>0</v>
      </c>
      <c r="AH55" s="100">
        <f t="shared" si="19"/>
        <v>0</v>
      </c>
      <c r="AI55" s="100">
        <f t="shared" si="19"/>
        <v>0</v>
      </c>
      <c r="AJ55" s="100">
        <f t="shared" si="19"/>
        <v>0</v>
      </c>
      <c r="AK55" s="100">
        <f t="shared" si="19"/>
        <v>0</v>
      </c>
      <c r="AL55" s="100">
        <f t="shared" si="19"/>
        <v>0</v>
      </c>
      <c r="AM55" s="100">
        <f t="shared" si="19"/>
        <v>0</v>
      </c>
      <c r="AN55" s="100">
        <f t="shared" si="19"/>
        <v>0</v>
      </c>
      <c r="AO55" s="100">
        <f t="shared" si="19"/>
        <v>0</v>
      </c>
      <c r="AP55" s="100">
        <f t="shared" si="19"/>
        <v>0</v>
      </c>
      <c r="AQ55" s="100">
        <f t="shared" si="19"/>
        <v>0</v>
      </c>
    </row>
    <row r="56" spans="1:43" s="96" customFormat="1" ht="15.5">
      <c r="A56" s="98" t="s">
        <v>82</v>
      </c>
      <c r="B56" s="100"/>
      <c r="C56" s="100">
        <f>$B$52*B54</f>
        <v>0</v>
      </c>
      <c r="D56" s="101">
        <f t="shared" ref="D56:AQ56" si="20">IF(C58-C55&gt;0,$B$52*C58,0)</f>
        <v>0</v>
      </c>
      <c r="E56" s="101">
        <f t="shared" si="20"/>
        <v>0</v>
      </c>
      <c r="F56" s="101">
        <f t="shared" si="20"/>
        <v>0</v>
      </c>
      <c r="G56" s="101">
        <f t="shared" si="20"/>
        <v>0</v>
      </c>
      <c r="H56" s="101">
        <f t="shared" si="20"/>
        <v>0</v>
      </c>
      <c r="I56" s="101">
        <f t="shared" si="20"/>
        <v>0</v>
      </c>
      <c r="J56" s="101">
        <f t="shared" si="20"/>
        <v>0</v>
      </c>
      <c r="K56" s="101">
        <f t="shared" si="20"/>
        <v>0</v>
      </c>
      <c r="L56" s="101">
        <f t="shared" si="20"/>
        <v>0</v>
      </c>
      <c r="M56" s="101">
        <f t="shared" si="20"/>
        <v>0</v>
      </c>
      <c r="N56" s="101">
        <f t="shared" si="20"/>
        <v>0</v>
      </c>
      <c r="O56" s="101">
        <f t="shared" si="20"/>
        <v>0</v>
      </c>
      <c r="P56" s="101">
        <f t="shared" si="20"/>
        <v>0</v>
      </c>
      <c r="Q56" s="101">
        <f t="shared" si="20"/>
        <v>0</v>
      </c>
      <c r="R56" s="101">
        <f t="shared" si="20"/>
        <v>0</v>
      </c>
      <c r="S56" s="101">
        <f t="shared" si="20"/>
        <v>0</v>
      </c>
      <c r="T56" s="101">
        <f t="shared" si="20"/>
        <v>0</v>
      </c>
      <c r="U56" s="101">
        <f t="shared" si="20"/>
        <v>0</v>
      </c>
      <c r="V56" s="101">
        <f t="shared" si="20"/>
        <v>0</v>
      </c>
      <c r="W56" s="101">
        <f t="shared" si="20"/>
        <v>0</v>
      </c>
      <c r="X56" s="101">
        <f t="shared" si="20"/>
        <v>0</v>
      </c>
      <c r="Y56" s="101">
        <f t="shared" si="20"/>
        <v>0</v>
      </c>
      <c r="Z56" s="101">
        <f t="shared" si="20"/>
        <v>0</v>
      </c>
      <c r="AA56" s="101">
        <f t="shared" si="20"/>
        <v>0</v>
      </c>
      <c r="AB56" s="101">
        <f t="shared" si="20"/>
        <v>0</v>
      </c>
      <c r="AC56" s="101">
        <f t="shared" si="20"/>
        <v>0</v>
      </c>
      <c r="AD56" s="101">
        <f t="shared" si="20"/>
        <v>0</v>
      </c>
      <c r="AE56" s="101">
        <f t="shared" si="20"/>
        <v>0</v>
      </c>
      <c r="AF56" s="101">
        <f t="shared" si="20"/>
        <v>0</v>
      </c>
      <c r="AG56" s="101">
        <f t="shared" si="20"/>
        <v>0</v>
      </c>
      <c r="AH56" s="101">
        <f t="shared" si="20"/>
        <v>0</v>
      </c>
      <c r="AI56" s="101">
        <f t="shared" si="20"/>
        <v>0</v>
      </c>
      <c r="AJ56" s="101">
        <f t="shared" si="20"/>
        <v>0</v>
      </c>
      <c r="AK56" s="101">
        <f t="shared" si="20"/>
        <v>0</v>
      </c>
      <c r="AL56" s="101">
        <f t="shared" si="20"/>
        <v>0</v>
      </c>
      <c r="AM56" s="101">
        <f t="shared" si="20"/>
        <v>0</v>
      </c>
      <c r="AN56" s="101">
        <f t="shared" si="20"/>
        <v>0</v>
      </c>
      <c r="AO56" s="101">
        <f t="shared" si="20"/>
        <v>0</v>
      </c>
      <c r="AP56" s="101">
        <f t="shared" si="20"/>
        <v>0</v>
      </c>
      <c r="AQ56" s="101">
        <f t="shared" si="20"/>
        <v>0</v>
      </c>
    </row>
    <row r="57" spans="1:43" s="96" customFormat="1" ht="15.5">
      <c r="A57" s="98" t="s">
        <v>83</v>
      </c>
      <c r="B57" s="100"/>
      <c r="C57" s="100">
        <f>C55-C56</f>
        <v>0</v>
      </c>
      <c r="D57" s="100">
        <f>IF($F$43=D50,C58,D55-D56)</f>
        <v>0</v>
      </c>
      <c r="E57" s="100">
        <f>IF($F$43=E49,D58,E55-E56)</f>
        <v>0</v>
      </c>
      <c r="F57" s="100">
        <f t="shared" ref="F57:AQ57" si="21">IF($F$43=F49,E58,F55-F56)</f>
        <v>0</v>
      </c>
      <c r="G57" s="100">
        <f t="shared" si="21"/>
        <v>0</v>
      </c>
      <c r="H57" s="100">
        <f t="shared" si="21"/>
        <v>0</v>
      </c>
      <c r="I57" s="100">
        <f t="shared" si="21"/>
        <v>0</v>
      </c>
      <c r="J57" s="100">
        <f t="shared" si="21"/>
        <v>0</v>
      </c>
      <c r="K57" s="100">
        <f t="shared" si="21"/>
        <v>0</v>
      </c>
      <c r="L57" s="100">
        <f t="shared" si="21"/>
        <v>0</v>
      </c>
      <c r="M57" s="100">
        <f t="shared" si="21"/>
        <v>0</v>
      </c>
      <c r="N57" s="100">
        <f t="shared" si="21"/>
        <v>0</v>
      </c>
      <c r="O57" s="100">
        <f t="shared" si="21"/>
        <v>0</v>
      </c>
      <c r="P57" s="100">
        <f t="shared" si="21"/>
        <v>0</v>
      </c>
      <c r="Q57" s="100">
        <f t="shared" si="21"/>
        <v>0</v>
      </c>
      <c r="R57" s="100">
        <f t="shared" si="21"/>
        <v>0</v>
      </c>
      <c r="S57" s="100">
        <f t="shared" si="21"/>
        <v>0</v>
      </c>
      <c r="T57" s="100">
        <f t="shared" si="21"/>
        <v>0</v>
      </c>
      <c r="U57" s="100">
        <f t="shared" si="21"/>
        <v>0</v>
      </c>
      <c r="V57" s="100">
        <f t="shared" si="21"/>
        <v>0</v>
      </c>
      <c r="W57" s="100">
        <f t="shared" si="21"/>
        <v>0</v>
      </c>
      <c r="X57" s="100">
        <f t="shared" si="21"/>
        <v>0</v>
      </c>
      <c r="Y57" s="100">
        <f t="shared" si="21"/>
        <v>0</v>
      </c>
      <c r="Z57" s="100">
        <f t="shared" si="21"/>
        <v>0</v>
      </c>
      <c r="AA57" s="100">
        <f t="shared" si="21"/>
        <v>0</v>
      </c>
      <c r="AB57" s="100">
        <f t="shared" si="21"/>
        <v>0</v>
      </c>
      <c r="AC57" s="100">
        <f t="shared" si="21"/>
        <v>0</v>
      </c>
      <c r="AD57" s="100">
        <f t="shared" si="21"/>
        <v>0</v>
      </c>
      <c r="AE57" s="100">
        <f t="shared" si="21"/>
        <v>0</v>
      </c>
      <c r="AF57" s="100">
        <f t="shared" si="21"/>
        <v>0</v>
      </c>
      <c r="AG57" s="100">
        <f t="shared" si="21"/>
        <v>0</v>
      </c>
      <c r="AH57" s="100">
        <f t="shared" si="21"/>
        <v>0</v>
      </c>
      <c r="AI57" s="100">
        <f t="shared" si="21"/>
        <v>0</v>
      </c>
      <c r="AJ57" s="100">
        <f t="shared" si="21"/>
        <v>0</v>
      </c>
      <c r="AK57" s="100">
        <f t="shared" si="21"/>
        <v>0</v>
      </c>
      <c r="AL57" s="100">
        <f t="shared" si="21"/>
        <v>0</v>
      </c>
      <c r="AM57" s="100">
        <f t="shared" si="21"/>
        <v>0</v>
      </c>
      <c r="AN57" s="100">
        <f t="shared" si="21"/>
        <v>0</v>
      </c>
      <c r="AO57" s="100">
        <f t="shared" si="21"/>
        <v>0</v>
      </c>
      <c r="AP57" s="100">
        <f t="shared" si="21"/>
        <v>0</v>
      </c>
      <c r="AQ57" s="100">
        <f t="shared" si="21"/>
        <v>0</v>
      </c>
    </row>
    <row r="58" spans="1:43" s="96" customFormat="1" ht="15.5">
      <c r="A58" s="98" t="s">
        <v>84</v>
      </c>
      <c r="B58" s="100"/>
      <c r="C58" s="100">
        <f>B54-C57</f>
        <v>0</v>
      </c>
      <c r="D58" s="100">
        <f t="shared" ref="D58:AQ58" si="22">C58-D57</f>
        <v>0</v>
      </c>
      <c r="E58" s="100">
        <f t="shared" si="22"/>
        <v>0</v>
      </c>
      <c r="F58" s="100">
        <f t="shared" si="22"/>
        <v>0</v>
      </c>
      <c r="G58" s="100">
        <f t="shared" si="22"/>
        <v>0</v>
      </c>
      <c r="H58" s="100">
        <f t="shared" si="22"/>
        <v>0</v>
      </c>
      <c r="I58" s="100">
        <f t="shared" si="22"/>
        <v>0</v>
      </c>
      <c r="J58" s="100">
        <f t="shared" si="22"/>
        <v>0</v>
      </c>
      <c r="K58" s="100">
        <f t="shared" si="22"/>
        <v>0</v>
      </c>
      <c r="L58" s="100">
        <f t="shared" si="22"/>
        <v>0</v>
      </c>
      <c r="M58" s="100">
        <f t="shared" si="22"/>
        <v>0</v>
      </c>
      <c r="N58" s="100">
        <f t="shared" si="22"/>
        <v>0</v>
      </c>
      <c r="O58" s="100">
        <f t="shared" si="22"/>
        <v>0</v>
      </c>
      <c r="P58" s="100">
        <f t="shared" si="22"/>
        <v>0</v>
      </c>
      <c r="Q58" s="100">
        <f t="shared" si="22"/>
        <v>0</v>
      </c>
      <c r="R58" s="100">
        <f t="shared" si="22"/>
        <v>0</v>
      </c>
      <c r="S58" s="100">
        <f t="shared" si="22"/>
        <v>0</v>
      </c>
      <c r="T58" s="100">
        <f t="shared" si="22"/>
        <v>0</v>
      </c>
      <c r="U58" s="100">
        <f t="shared" si="22"/>
        <v>0</v>
      </c>
      <c r="V58" s="100">
        <f t="shared" si="22"/>
        <v>0</v>
      </c>
      <c r="W58" s="100">
        <f t="shared" si="22"/>
        <v>0</v>
      </c>
      <c r="X58" s="100">
        <f t="shared" si="22"/>
        <v>0</v>
      </c>
      <c r="Y58" s="100">
        <f t="shared" si="22"/>
        <v>0</v>
      </c>
      <c r="Z58" s="100">
        <f t="shared" si="22"/>
        <v>0</v>
      </c>
      <c r="AA58" s="100">
        <f t="shared" si="22"/>
        <v>0</v>
      </c>
      <c r="AB58" s="100">
        <f t="shared" si="22"/>
        <v>0</v>
      </c>
      <c r="AC58" s="100">
        <f t="shared" si="22"/>
        <v>0</v>
      </c>
      <c r="AD58" s="100">
        <f t="shared" si="22"/>
        <v>0</v>
      </c>
      <c r="AE58" s="100">
        <f t="shared" si="22"/>
        <v>0</v>
      </c>
      <c r="AF58" s="100">
        <f t="shared" si="22"/>
        <v>0</v>
      </c>
      <c r="AG58" s="100">
        <f t="shared" si="22"/>
        <v>0</v>
      </c>
      <c r="AH58" s="100">
        <f t="shared" si="22"/>
        <v>0</v>
      </c>
      <c r="AI58" s="100">
        <f t="shared" si="22"/>
        <v>0</v>
      </c>
      <c r="AJ58" s="100">
        <f t="shared" si="22"/>
        <v>0</v>
      </c>
      <c r="AK58" s="100">
        <f t="shared" si="22"/>
        <v>0</v>
      </c>
      <c r="AL58" s="100">
        <f t="shared" si="22"/>
        <v>0</v>
      </c>
      <c r="AM58" s="100">
        <f t="shared" si="22"/>
        <v>0</v>
      </c>
      <c r="AN58" s="100">
        <f t="shared" si="22"/>
        <v>0</v>
      </c>
      <c r="AO58" s="100">
        <f t="shared" si="22"/>
        <v>0</v>
      </c>
      <c r="AP58" s="100">
        <f t="shared" si="22"/>
        <v>0</v>
      </c>
      <c r="AQ58" s="100">
        <f t="shared" si="22"/>
        <v>0</v>
      </c>
    </row>
    <row r="60" spans="1:43" s="96" customFormat="1" ht="15.5">
      <c r="A60" s="94" t="s">
        <v>130</v>
      </c>
      <c r="B60" s="94"/>
      <c r="C60" s="95">
        <v>1</v>
      </c>
      <c r="D60" s="95">
        <f t="shared" ref="D60:AQ60" si="23">C60+1</f>
        <v>2</v>
      </c>
      <c r="E60" s="95">
        <f t="shared" si="23"/>
        <v>3</v>
      </c>
      <c r="F60" s="95">
        <f t="shared" si="23"/>
        <v>4</v>
      </c>
      <c r="G60" s="95">
        <f t="shared" si="23"/>
        <v>5</v>
      </c>
      <c r="H60" s="95">
        <f t="shared" si="23"/>
        <v>6</v>
      </c>
      <c r="I60" s="95">
        <f t="shared" si="23"/>
        <v>7</v>
      </c>
      <c r="J60" s="95">
        <f t="shared" si="23"/>
        <v>8</v>
      </c>
      <c r="K60" s="95">
        <f t="shared" si="23"/>
        <v>9</v>
      </c>
      <c r="L60" s="95">
        <f t="shared" si="23"/>
        <v>10</v>
      </c>
      <c r="M60" s="95">
        <f t="shared" si="23"/>
        <v>11</v>
      </c>
      <c r="N60" s="95">
        <f t="shared" si="23"/>
        <v>12</v>
      </c>
      <c r="O60" s="95">
        <f t="shared" si="23"/>
        <v>13</v>
      </c>
      <c r="P60" s="95">
        <f t="shared" si="23"/>
        <v>14</v>
      </c>
      <c r="Q60" s="95">
        <f t="shared" si="23"/>
        <v>15</v>
      </c>
      <c r="R60" s="95">
        <f t="shared" si="23"/>
        <v>16</v>
      </c>
      <c r="S60" s="95">
        <f t="shared" si="23"/>
        <v>17</v>
      </c>
      <c r="T60" s="95">
        <f t="shared" si="23"/>
        <v>18</v>
      </c>
      <c r="U60" s="95">
        <f t="shared" si="23"/>
        <v>19</v>
      </c>
      <c r="V60" s="95">
        <f t="shared" si="23"/>
        <v>20</v>
      </c>
      <c r="W60" s="95">
        <f t="shared" si="23"/>
        <v>21</v>
      </c>
      <c r="X60" s="95">
        <f t="shared" si="23"/>
        <v>22</v>
      </c>
      <c r="Y60" s="95">
        <f t="shared" si="23"/>
        <v>23</v>
      </c>
      <c r="Z60" s="95">
        <f t="shared" si="23"/>
        <v>24</v>
      </c>
      <c r="AA60" s="95">
        <f t="shared" si="23"/>
        <v>25</v>
      </c>
      <c r="AB60" s="95">
        <f t="shared" si="23"/>
        <v>26</v>
      </c>
      <c r="AC60" s="95">
        <f t="shared" si="23"/>
        <v>27</v>
      </c>
      <c r="AD60" s="95">
        <f t="shared" si="23"/>
        <v>28</v>
      </c>
      <c r="AE60" s="95">
        <f t="shared" si="23"/>
        <v>29</v>
      </c>
      <c r="AF60" s="95">
        <f t="shared" si="23"/>
        <v>30</v>
      </c>
      <c r="AG60" s="95">
        <f t="shared" si="23"/>
        <v>31</v>
      </c>
      <c r="AH60" s="95">
        <f t="shared" si="23"/>
        <v>32</v>
      </c>
      <c r="AI60" s="95">
        <f t="shared" si="23"/>
        <v>33</v>
      </c>
      <c r="AJ60" s="95">
        <f t="shared" si="23"/>
        <v>34</v>
      </c>
      <c r="AK60" s="95">
        <f t="shared" si="23"/>
        <v>35</v>
      </c>
      <c r="AL60" s="95">
        <f t="shared" si="23"/>
        <v>36</v>
      </c>
      <c r="AM60" s="95">
        <f t="shared" si="23"/>
        <v>37</v>
      </c>
      <c r="AN60" s="95">
        <f t="shared" si="23"/>
        <v>38</v>
      </c>
      <c r="AO60" s="95">
        <f t="shared" si="23"/>
        <v>39</v>
      </c>
      <c r="AP60" s="95">
        <f t="shared" si="23"/>
        <v>40</v>
      </c>
      <c r="AQ60" s="95">
        <f t="shared" si="23"/>
        <v>41</v>
      </c>
    </row>
    <row r="61" spans="1:43" s="96" customFormat="1" ht="15.5">
      <c r="A61" s="97" t="s">
        <v>79</v>
      </c>
      <c r="B61" s="97" t="s">
        <v>79</v>
      </c>
      <c r="C61" s="97" t="s">
        <v>79</v>
      </c>
      <c r="D61" s="97" t="s">
        <v>79</v>
      </c>
      <c r="E61" s="97" t="s">
        <v>79</v>
      </c>
      <c r="F61" s="97" t="s">
        <v>79</v>
      </c>
      <c r="G61" s="97" t="s">
        <v>79</v>
      </c>
      <c r="H61" s="97" t="s">
        <v>79</v>
      </c>
      <c r="I61" s="97" t="s">
        <v>79</v>
      </c>
      <c r="J61" s="97" t="s">
        <v>79</v>
      </c>
      <c r="K61" s="97" t="s">
        <v>79</v>
      </c>
      <c r="L61" s="97" t="s">
        <v>79</v>
      </c>
      <c r="M61" s="97" t="s">
        <v>79</v>
      </c>
      <c r="N61" s="97" t="s">
        <v>79</v>
      </c>
      <c r="O61" s="97" t="s">
        <v>79</v>
      </c>
      <c r="P61" s="97" t="s">
        <v>79</v>
      </c>
      <c r="Q61" s="97" t="s">
        <v>79</v>
      </c>
      <c r="R61" s="97" t="s">
        <v>79</v>
      </c>
      <c r="S61" s="97" t="s">
        <v>79</v>
      </c>
      <c r="T61" s="97" t="s">
        <v>79</v>
      </c>
      <c r="U61" s="97" t="s">
        <v>79</v>
      </c>
      <c r="V61" s="97" t="s">
        <v>79</v>
      </c>
      <c r="W61" s="97" t="s">
        <v>79</v>
      </c>
      <c r="X61" s="97" t="s">
        <v>79</v>
      </c>
      <c r="Y61" s="97" t="s">
        <v>79</v>
      </c>
      <c r="Z61" s="97" t="s">
        <v>79</v>
      </c>
      <c r="AA61" s="97" t="s">
        <v>79</v>
      </c>
      <c r="AB61" s="97" t="s">
        <v>79</v>
      </c>
      <c r="AC61" s="97" t="s">
        <v>79</v>
      </c>
      <c r="AD61" s="97" t="s">
        <v>79</v>
      </c>
      <c r="AE61" s="97" t="s">
        <v>79</v>
      </c>
      <c r="AF61" s="97" t="s">
        <v>79</v>
      </c>
      <c r="AG61" s="97" t="s">
        <v>79</v>
      </c>
      <c r="AH61" s="97" t="s">
        <v>79</v>
      </c>
      <c r="AI61" s="97" t="s">
        <v>79</v>
      </c>
      <c r="AJ61" s="97" t="s">
        <v>79</v>
      </c>
      <c r="AK61" s="97" t="s">
        <v>79</v>
      </c>
      <c r="AL61" s="97" t="s">
        <v>79</v>
      </c>
      <c r="AM61" s="97" t="s">
        <v>79</v>
      </c>
      <c r="AN61" s="97" t="s">
        <v>79</v>
      </c>
      <c r="AO61" s="97" t="s">
        <v>79</v>
      </c>
      <c r="AP61" s="97" t="s">
        <v>79</v>
      </c>
      <c r="AQ61" s="97" t="s">
        <v>79</v>
      </c>
    </row>
    <row r="63" spans="1:43" s="96" customFormat="1" ht="15.5">
      <c r="A63" s="102"/>
      <c r="B63" s="103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</row>
    <row r="64" spans="1:43" s="96" customFormat="1" ht="15.5">
      <c r="A64" s="101" t="s">
        <v>81</v>
      </c>
      <c r="B64" s="101">
        <f>C44</f>
        <v>0</v>
      </c>
      <c r="C64" s="101">
        <f t="shared" ref="C64:AQ64" si="24">B64</f>
        <v>0</v>
      </c>
      <c r="D64" s="101">
        <f t="shared" si="24"/>
        <v>0</v>
      </c>
      <c r="E64" s="101">
        <f t="shared" si="24"/>
        <v>0</v>
      </c>
      <c r="F64" s="101">
        <f t="shared" si="24"/>
        <v>0</v>
      </c>
      <c r="G64" s="101">
        <f t="shared" si="24"/>
        <v>0</v>
      </c>
      <c r="H64" s="101">
        <f t="shared" si="24"/>
        <v>0</v>
      </c>
      <c r="I64" s="101">
        <f t="shared" si="24"/>
        <v>0</v>
      </c>
      <c r="J64" s="101">
        <f>I64</f>
        <v>0</v>
      </c>
      <c r="K64" s="101">
        <f>J64</f>
        <v>0</v>
      </c>
      <c r="L64" s="101">
        <f t="shared" si="24"/>
        <v>0</v>
      </c>
      <c r="M64" s="101">
        <f t="shared" si="24"/>
        <v>0</v>
      </c>
      <c r="N64" s="101">
        <f t="shared" si="24"/>
        <v>0</v>
      </c>
      <c r="O64" s="101">
        <f t="shared" si="24"/>
        <v>0</v>
      </c>
      <c r="P64" s="101">
        <f t="shared" si="24"/>
        <v>0</v>
      </c>
      <c r="Q64" s="101">
        <f t="shared" si="24"/>
        <v>0</v>
      </c>
      <c r="R64" s="101">
        <f t="shared" si="24"/>
        <v>0</v>
      </c>
      <c r="S64" s="101">
        <f t="shared" si="24"/>
        <v>0</v>
      </c>
      <c r="T64" s="101">
        <f t="shared" si="24"/>
        <v>0</v>
      </c>
      <c r="U64" s="101">
        <f t="shared" si="24"/>
        <v>0</v>
      </c>
      <c r="V64" s="101">
        <f t="shared" si="24"/>
        <v>0</v>
      </c>
      <c r="W64" s="101">
        <f t="shared" si="24"/>
        <v>0</v>
      </c>
      <c r="X64" s="101">
        <f t="shared" si="24"/>
        <v>0</v>
      </c>
      <c r="Y64" s="101">
        <f t="shared" si="24"/>
        <v>0</v>
      </c>
      <c r="Z64" s="101">
        <f t="shared" si="24"/>
        <v>0</v>
      </c>
      <c r="AA64" s="101">
        <f t="shared" si="24"/>
        <v>0</v>
      </c>
      <c r="AB64" s="101">
        <f t="shared" si="24"/>
        <v>0</v>
      </c>
      <c r="AC64" s="101">
        <f t="shared" si="24"/>
        <v>0</v>
      </c>
      <c r="AD64" s="101">
        <f t="shared" si="24"/>
        <v>0</v>
      </c>
      <c r="AE64" s="101">
        <f t="shared" si="24"/>
        <v>0</v>
      </c>
      <c r="AF64" s="101">
        <f t="shared" si="24"/>
        <v>0</v>
      </c>
      <c r="AG64" s="101">
        <f t="shared" si="24"/>
        <v>0</v>
      </c>
      <c r="AH64" s="101">
        <f t="shared" si="24"/>
        <v>0</v>
      </c>
      <c r="AI64" s="101">
        <f t="shared" si="24"/>
        <v>0</v>
      </c>
      <c r="AJ64" s="101">
        <f t="shared" si="24"/>
        <v>0</v>
      </c>
      <c r="AK64" s="101">
        <f t="shared" si="24"/>
        <v>0</v>
      </c>
      <c r="AL64" s="101">
        <f t="shared" si="24"/>
        <v>0</v>
      </c>
      <c r="AM64" s="101">
        <f t="shared" si="24"/>
        <v>0</v>
      </c>
      <c r="AN64" s="101">
        <f t="shared" si="24"/>
        <v>0</v>
      </c>
      <c r="AO64" s="101">
        <f t="shared" si="24"/>
        <v>0</v>
      </c>
      <c r="AP64" s="101">
        <f t="shared" si="24"/>
        <v>0</v>
      </c>
      <c r="AQ64" s="101">
        <f t="shared" si="24"/>
        <v>0</v>
      </c>
    </row>
    <row r="65" spans="1:43" s="96" customFormat="1" ht="15.5">
      <c r="A65" s="101" t="s">
        <v>135</v>
      </c>
      <c r="B65" s="103">
        <f>D44</f>
        <v>0</v>
      </c>
      <c r="C65" s="101">
        <f>IF($G$44&lt;=C50,$C$44*$D$44,0)</f>
        <v>0</v>
      </c>
      <c r="D65" s="101">
        <f t="shared" ref="D65:AQ65" si="25">IF($G$44&lt;=D50,$C$44*$D$44,0)</f>
        <v>0</v>
      </c>
      <c r="E65" s="101">
        <f t="shared" si="25"/>
        <v>0</v>
      </c>
      <c r="F65" s="101">
        <f t="shared" si="25"/>
        <v>0</v>
      </c>
      <c r="G65" s="101">
        <f t="shared" si="25"/>
        <v>0</v>
      </c>
      <c r="H65" s="101">
        <f t="shared" si="25"/>
        <v>0</v>
      </c>
      <c r="I65" s="101">
        <f t="shared" si="25"/>
        <v>0</v>
      </c>
      <c r="J65" s="101">
        <f t="shared" si="25"/>
        <v>0</v>
      </c>
      <c r="K65" s="101">
        <f t="shared" si="25"/>
        <v>0</v>
      </c>
      <c r="L65" s="101">
        <f t="shared" si="25"/>
        <v>0</v>
      </c>
      <c r="M65" s="101">
        <f t="shared" si="25"/>
        <v>0</v>
      </c>
      <c r="N65" s="101">
        <f t="shared" si="25"/>
        <v>0</v>
      </c>
      <c r="O65" s="101">
        <f t="shared" si="25"/>
        <v>0</v>
      </c>
      <c r="P65" s="101">
        <f t="shared" si="25"/>
        <v>0</v>
      </c>
      <c r="Q65" s="101">
        <f t="shared" si="25"/>
        <v>0</v>
      </c>
      <c r="R65" s="101">
        <f t="shared" si="25"/>
        <v>0</v>
      </c>
      <c r="S65" s="101">
        <f t="shared" si="25"/>
        <v>0</v>
      </c>
      <c r="T65" s="101">
        <f t="shared" si="25"/>
        <v>0</v>
      </c>
      <c r="U65" s="101">
        <f t="shared" si="25"/>
        <v>0</v>
      </c>
      <c r="V65" s="101">
        <f t="shared" si="25"/>
        <v>0</v>
      </c>
      <c r="W65" s="101">
        <f t="shared" si="25"/>
        <v>0</v>
      </c>
      <c r="X65" s="101">
        <f t="shared" si="25"/>
        <v>0</v>
      </c>
      <c r="Y65" s="101">
        <f t="shared" si="25"/>
        <v>0</v>
      </c>
      <c r="Z65" s="101">
        <f t="shared" si="25"/>
        <v>0</v>
      </c>
      <c r="AA65" s="101">
        <f t="shared" si="25"/>
        <v>0</v>
      </c>
      <c r="AB65" s="101">
        <f t="shared" si="25"/>
        <v>0</v>
      </c>
      <c r="AC65" s="101">
        <f t="shared" si="25"/>
        <v>0</v>
      </c>
      <c r="AD65" s="101">
        <f t="shared" si="25"/>
        <v>0</v>
      </c>
      <c r="AE65" s="101">
        <f t="shared" si="25"/>
        <v>0</v>
      </c>
      <c r="AF65" s="101">
        <f t="shared" si="25"/>
        <v>0</v>
      </c>
      <c r="AG65" s="101">
        <f t="shared" si="25"/>
        <v>0</v>
      </c>
      <c r="AH65" s="101">
        <f t="shared" si="25"/>
        <v>0</v>
      </c>
      <c r="AI65" s="101">
        <f t="shared" si="25"/>
        <v>0</v>
      </c>
      <c r="AJ65" s="101">
        <f t="shared" si="25"/>
        <v>0</v>
      </c>
      <c r="AK65" s="101">
        <f t="shared" si="25"/>
        <v>0</v>
      </c>
      <c r="AL65" s="101">
        <f t="shared" si="25"/>
        <v>0</v>
      </c>
      <c r="AM65" s="101">
        <f t="shared" si="25"/>
        <v>0</v>
      </c>
      <c r="AN65" s="101">
        <f t="shared" si="25"/>
        <v>0</v>
      </c>
      <c r="AO65" s="101">
        <f t="shared" si="25"/>
        <v>0</v>
      </c>
      <c r="AP65" s="101">
        <f t="shared" si="25"/>
        <v>0</v>
      </c>
      <c r="AQ65" s="101">
        <f t="shared" si="25"/>
        <v>0</v>
      </c>
    </row>
    <row r="68" spans="1:43" s="96" customFormat="1" ht="15.5">
      <c r="A68" s="94" t="s">
        <v>131</v>
      </c>
      <c r="B68" s="94"/>
      <c r="C68" s="95">
        <v>1</v>
      </c>
      <c r="D68" s="95">
        <f t="shared" ref="D68:AQ68" si="26">C68+1</f>
        <v>2</v>
      </c>
      <c r="E68" s="95">
        <f t="shared" si="26"/>
        <v>3</v>
      </c>
      <c r="F68" s="95">
        <f t="shared" si="26"/>
        <v>4</v>
      </c>
      <c r="G68" s="95">
        <f t="shared" si="26"/>
        <v>5</v>
      </c>
      <c r="H68" s="95">
        <f t="shared" si="26"/>
        <v>6</v>
      </c>
      <c r="I68" s="95">
        <f t="shared" si="26"/>
        <v>7</v>
      </c>
      <c r="J68" s="95">
        <f t="shared" si="26"/>
        <v>8</v>
      </c>
      <c r="K68" s="95">
        <f t="shared" si="26"/>
        <v>9</v>
      </c>
      <c r="L68" s="95">
        <f t="shared" si="26"/>
        <v>10</v>
      </c>
      <c r="M68" s="95">
        <f t="shared" si="26"/>
        <v>11</v>
      </c>
      <c r="N68" s="95">
        <f t="shared" si="26"/>
        <v>12</v>
      </c>
      <c r="O68" s="95">
        <f t="shared" si="26"/>
        <v>13</v>
      </c>
      <c r="P68" s="95">
        <f t="shared" si="26"/>
        <v>14</v>
      </c>
      <c r="Q68" s="95">
        <f t="shared" si="26"/>
        <v>15</v>
      </c>
      <c r="R68" s="95">
        <f t="shared" si="26"/>
        <v>16</v>
      </c>
      <c r="S68" s="95">
        <f t="shared" si="26"/>
        <v>17</v>
      </c>
      <c r="T68" s="95">
        <f t="shared" si="26"/>
        <v>18</v>
      </c>
      <c r="U68" s="95">
        <f t="shared" si="26"/>
        <v>19</v>
      </c>
      <c r="V68" s="95">
        <f t="shared" si="26"/>
        <v>20</v>
      </c>
      <c r="W68" s="95">
        <f t="shared" si="26"/>
        <v>21</v>
      </c>
      <c r="X68" s="95">
        <f t="shared" si="26"/>
        <v>22</v>
      </c>
      <c r="Y68" s="95">
        <f t="shared" si="26"/>
        <v>23</v>
      </c>
      <c r="Z68" s="95">
        <f t="shared" si="26"/>
        <v>24</v>
      </c>
      <c r="AA68" s="95">
        <f t="shared" si="26"/>
        <v>25</v>
      </c>
      <c r="AB68" s="95">
        <f t="shared" si="26"/>
        <v>26</v>
      </c>
      <c r="AC68" s="95">
        <f t="shared" si="26"/>
        <v>27</v>
      </c>
      <c r="AD68" s="95">
        <f t="shared" si="26"/>
        <v>28</v>
      </c>
      <c r="AE68" s="95">
        <f t="shared" si="26"/>
        <v>29</v>
      </c>
      <c r="AF68" s="95">
        <f t="shared" si="26"/>
        <v>30</v>
      </c>
      <c r="AG68" s="95">
        <f t="shared" si="26"/>
        <v>31</v>
      </c>
      <c r="AH68" s="95">
        <f t="shared" si="26"/>
        <v>32</v>
      </c>
      <c r="AI68" s="95">
        <f t="shared" si="26"/>
        <v>33</v>
      </c>
      <c r="AJ68" s="95">
        <f t="shared" si="26"/>
        <v>34</v>
      </c>
      <c r="AK68" s="95">
        <f t="shared" si="26"/>
        <v>35</v>
      </c>
      <c r="AL68" s="95">
        <f t="shared" si="26"/>
        <v>36</v>
      </c>
      <c r="AM68" s="95">
        <f t="shared" si="26"/>
        <v>37</v>
      </c>
      <c r="AN68" s="95">
        <f t="shared" si="26"/>
        <v>38</v>
      </c>
      <c r="AO68" s="95">
        <f t="shared" si="26"/>
        <v>39</v>
      </c>
      <c r="AP68" s="95">
        <f t="shared" si="26"/>
        <v>40</v>
      </c>
      <c r="AQ68" s="95">
        <f t="shared" si="26"/>
        <v>41</v>
      </c>
    </row>
    <row r="69" spans="1:43" s="96" customFormat="1" ht="15.5">
      <c r="A69" s="105" t="s">
        <v>79</v>
      </c>
      <c r="B69" s="105" t="s">
        <v>79</v>
      </c>
      <c r="C69" s="105" t="s">
        <v>79</v>
      </c>
      <c r="D69" s="105" t="s">
        <v>79</v>
      </c>
      <c r="E69" s="105" t="s">
        <v>79</v>
      </c>
      <c r="F69" s="105" t="s">
        <v>79</v>
      </c>
      <c r="G69" s="105" t="s">
        <v>79</v>
      </c>
      <c r="H69" s="105" t="s">
        <v>79</v>
      </c>
      <c r="I69" s="105" t="s">
        <v>79</v>
      </c>
      <c r="J69" s="105" t="s">
        <v>79</v>
      </c>
      <c r="K69" s="105" t="s">
        <v>79</v>
      </c>
      <c r="L69" s="105" t="s">
        <v>79</v>
      </c>
      <c r="M69" s="105" t="s">
        <v>79</v>
      </c>
      <c r="N69" s="105" t="s">
        <v>79</v>
      </c>
      <c r="O69" s="105" t="s">
        <v>79</v>
      </c>
      <c r="P69" s="105" t="s">
        <v>79</v>
      </c>
      <c r="Q69" s="105" t="s">
        <v>79</v>
      </c>
      <c r="R69" s="105" t="s">
        <v>79</v>
      </c>
      <c r="S69" s="105" t="s">
        <v>79</v>
      </c>
      <c r="T69" s="105" t="s">
        <v>79</v>
      </c>
      <c r="U69" s="105" t="s">
        <v>79</v>
      </c>
      <c r="V69" s="105" t="s">
        <v>79</v>
      </c>
      <c r="W69" s="105" t="s">
        <v>79</v>
      </c>
      <c r="X69" s="105" t="s">
        <v>79</v>
      </c>
      <c r="Y69" s="105" t="s">
        <v>79</v>
      </c>
      <c r="Z69" s="105" t="s">
        <v>79</v>
      </c>
      <c r="AA69" s="105" t="s">
        <v>79</v>
      </c>
      <c r="AB69" s="105" t="s">
        <v>79</v>
      </c>
      <c r="AC69" s="105" t="s">
        <v>79</v>
      </c>
      <c r="AD69" s="105" t="s">
        <v>79</v>
      </c>
      <c r="AE69" s="105" t="s">
        <v>79</v>
      </c>
      <c r="AF69" s="105" t="s">
        <v>79</v>
      </c>
      <c r="AG69" s="105" t="s">
        <v>79</v>
      </c>
      <c r="AH69" s="105" t="s">
        <v>79</v>
      </c>
      <c r="AI69" s="105" t="s">
        <v>79</v>
      </c>
      <c r="AJ69" s="105" t="s">
        <v>79</v>
      </c>
      <c r="AK69" s="105" t="s">
        <v>79</v>
      </c>
      <c r="AL69" s="105" t="s">
        <v>79</v>
      </c>
      <c r="AM69" s="105" t="s">
        <v>79</v>
      </c>
      <c r="AN69" s="105" t="s">
        <v>79</v>
      </c>
      <c r="AO69" s="105" t="s">
        <v>79</v>
      </c>
      <c r="AP69" s="105" t="s">
        <v>79</v>
      </c>
      <c r="AQ69" s="105" t="s">
        <v>79</v>
      </c>
    </row>
    <row r="70" spans="1:43" s="96" customFormat="1" ht="15.5">
      <c r="A70" s="106" t="s">
        <v>85</v>
      </c>
      <c r="B70" s="103">
        <f>D45</f>
        <v>0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</row>
    <row r="71" spans="1:43" s="96" customFormat="1" ht="15.5">
      <c r="A71" s="106" t="s">
        <v>143</v>
      </c>
      <c r="B71" s="107">
        <f>E45</f>
        <v>0</v>
      </c>
      <c r="C71" s="1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</row>
    <row r="72" spans="1:43" s="96" customFormat="1" ht="15.5">
      <c r="A72" s="104" t="s">
        <v>136</v>
      </c>
      <c r="B72" s="108">
        <f>C45</f>
        <v>0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</row>
    <row r="73" spans="1:43" s="96" customFormat="1" ht="15.5">
      <c r="A73" s="104" t="s">
        <v>137</v>
      </c>
      <c r="B73" s="108" t="e">
        <f>IF(G45=1,B72,INDEX(C80:AQ80,,G45-1))</f>
        <v>#VALUE!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</row>
    <row r="74" spans="1:43" s="96" customFormat="1" ht="15.5">
      <c r="A74" s="104" t="s">
        <v>138</v>
      </c>
      <c r="B74" s="108">
        <f>IF(B71=0,0,12*PMT(B70/12,B71*12,-B73))</f>
        <v>0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</row>
    <row r="75" spans="1:43" s="96" customFormat="1" ht="15.5">
      <c r="A75" s="106" t="s">
        <v>139</v>
      </c>
      <c r="B75" s="101"/>
      <c r="C75" s="101">
        <f>IF($G$45&gt;C68,0,B74)</f>
        <v>0</v>
      </c>
      <c r="D75" s="101">
        <f t="shared" ref="D75:AQ75" si="27">IF($G$45&gt;D68,0,IF(C78-$B$74&gt;0,$B$74,C78))</f>
        <v>0</v>
      </c>
      <c r="E75" s="101">
        <f t="shared" si="27"/>
        <v>0</v>
      </c>
      <c r="F75" s="101">
        <f t="shared" si="27"/>
        <v>0</v>
      </c>
      <c r="G75" s="101">
        <f t="shared" si="27"/>
        <v>0</v>
      </c>
      <c r="H75" s="101">
        <f t="shared" si="27"/>
        <v>0</v>
      </c>
      <c r="I75" s="101">
        <f t="shared" si="27"/>
        <v>0</v>
      </c>
      <c r="J75" s="101">
        <f t="shared" si="27"/>
        <v>0</v>
      </c>
      <c r="K75" s="101">
        <f t="shared" si="27"/>
        <v>0</v>
      </c>
      <c r="L75" s="101">
        <f t="shared" si="27"/>
        <v>0</v>
      </c>
      <c r="M75" s="101">
        <f t="shared" si="27"/>
        <v>0</v>
      </c>
      <c r="N75" s="101">
        <f t="shared" si="27"/>
        <v>0</v>
      </c>
      <c r="O75" s="101">
        <f t="shared" si="27"/>
        <v>0</v>
      </c>
      <c r="P75" s="101">
        <f t="shared" si="27"/>
        <v>0</v>
      </c>
      <c r="Q75" s="101">
        <f t="shared" si="27"/>
        <v>0</v>
      </c>
      <c r="R75" s="101">
        <f t="shared" si="27"/>
        <v>0</v>
      </c>
      <c r="S75" s="101">
        <f t="shared" si="27"/>
        <v>0</v>
      </c>
      <c r="T75" s="101">
        <f t="shared" si="27"/>
        <v>0</v>
      </c>
      <c r="U75" s="101">
        <f t="shared" si="27"/>
        <v>0</v>
      </c>
      <c r="V75" s="101">
        <f t="shared" si="27"/>
        <v>0</v>
      </c>
      <c r="W75" s="101">
        <f t="shared" si="27"/>
        <v>0</v>
      </c>
      <c r="X75" s="101">
        <f t="shared" si="27"/>
        <v>0</v>
      </c>
      <c r="Y75" s="101">
        <f t="shared" si="27"/>
        <v>0</v>
      </c>
      <c r="Z75" s="101">
        <f t="shared" si="27"/>
        <v>0</v>
      </c>
      <c r="AA75" s="101">
        <f t="shared" si="27"/>
        <v>0</v>
      </c>
      <c r="AB75" s="101">
        <f t="shared" si="27"/>
        <v>0</v>
      </c>
      <c r="AC75" s="101">
        <f t="shared" si="27"/>
        <v>0</v>
      </c>
      <c r="AD75" s="101">
        <f t="shared" si="27"/>
        <v>0</v>
      </c>
      <c r="AE75" s="101">
        <f t="shared" si="27"/>
        <v>0</v>
      </c>
      <c r="AF75" s="101">
        <f t="shared" si="27"/>
        <v>0</v>
      </c>
      <c r="AG75" s="101">
        <f t="shared" si="27"/>
        <v>0</v>
      </c>
      <c r="AH75" s="101">
        <f t="shared" si="27"/>
        <v>0</v>
      </c>
      <c r="AI75" s="101">
        <f t="shared" si="27"/>
        <v>0</v>
      </c>
      <c r="AJ75" s="101">
        <f t="shared" si="27"/>
        <v>0</v>
      </c>
      <c r="AK75" s="101">
        <f t="shared" si="27"/>
        <v>0</v>
      </c>
      <c r="AL75" s="101">
        <f t="shared" si="27"/>
        <v>0</v>
      </c>
      <c r="AM75" s="101">
        <f t="shared" si="27"/>
        <v>0</v>
      </c>
      <c r="AN75" s="101">
        <f t="shared" si="27"/>
        <v>0</v>
      </c>
      <c r="AO75" s="101">
        <f t="shared" si="27"/>
        <v>0</v>
      </c>
      <c r="AP75" s="101">
        <f t="shared" si="27"/>
        <v>0</v>
      </c>
      <c r="AQ75" s="101">
        <f t="shared" si="27"/>
        <v>0</v>
      </c>
    </row>
    <row r="76" spans="1:43" s="96" customFormat="1" ht="15.5">
      <c r="A76" s="106" t="s">
        <v>82</v>
      </c>
      <c r="B76" s="101"/>
      <c r="C76" s="101">
        <f>IF($G$45&gt;C68,0,B72*$B$70)</f>
        <v>0</v>
      </c>
      <c r="D76" s="101">
        <f t="shared" ref="D76:AQ76" si="28">IF($G$45&gt;D68,0,IF(C78-$B$74&gt;0,$B$70*C78,0))</f>
        <v>0</v>
      </c>
      <c r="E76" s="101">
        <f t="shared" si="28"/>
        <v>0</v>
      </c>
      <c r="F76" s="101">
        <f t="shared" si="28"/>
        <v>0</v>
      </c>
      <c r="G76" s="101">
        <f t="shared" si="28"/>
        <v>0</v>
      </c>
      <c r="H76" s="101">
        <f t="shared" si="28"/>
        <v>0</v>
      </c>
      <c r="I76" s="101">
        <f t="shared" si="28"/>
        <v>0</v>
      </c>
      <c r="J76" s="101">
        <f t="shared" si="28"/>
        <v>0</v>
      </c>
      <c r="K76" s="101">
        <f t="shared" si="28"/>
        <v>0</v>
      </c>
      <c r="L76" s="101">
        <f t="shared" si="28"/>
        <v>0</v>
      </c>
      <c r="M76" s="101">
        <f t="shared" si="28"/>
        <v>0</v>
      </c>
      <c r="N76" s="101">
        <f t="shared" si="28"/>
        <v>0</v>
      </c>
      <c r="O76" s="101">
        <f t="shared" si="28"/>
        <v>0</v>
      </c>
      <c r="P76" s="101">
        <f t="shared" si="28"/>
        <v>0</v>
      </c>
      <c r="Q76" s="101">
        <f t="shared" si="28"/>
        <v>0</v>
      </c>
      <c r="R76" s="101">
        <f t="shared" si="28"/>
        <v>0</v>
      </c>
      <c r="S76" s="101">
        <f t="shared" si="28"/>
        <v>0</v>
      </c>
      <c r="T76" s="101">
        <f t="shared" si="28"/>
        <v>0</v>
      </c>
      <c r="U76" s="101">
        <f t="shared" si="28"/>
        <v>0</v>
      </c>
      <c r="V76" s="101">
        <f t="shared" si="28"/>
        <v>0</v>
      </c>
      <c r="W76" s="101">
        <f t="shared" si="28"/>
        <v>0</v>
      </c>
      <c r="X76" s="101">
        <f t="shared" si="28"/>
        <v>0</v>
      </c>
      <c r="Y76" s="101">
        <f t="shared" si="28"/>
        <v>0</v>
      </c>
      <c r="Z76" s="101">
        <f t="shared" si="28"/>
        <v>0</v>
      </c>
      <c r="AA76" s="101">
        <f t="shared" si="28"/>
        <v>0</v>
      </c>
      <c r="AB76" s="101">
        <f t="shared" si="28"/>
        <v>0</v>
      </c>
      <c r="AC76" s="101">
        <f t="shared" si="28"/>
        <v>0</v>
      </c>
      <c r="AD76" s="101">
        <f t="shared" si="28"/>
        <v>0</v>
      </c>
      <c r="AE76" s="101">
        <f t="shared" si="28"/>
        <v>0</v>
      </c>
      <c r="AF76" s="101">
        <f t="shared" si="28"/>
        <v>0</v>
      </c>
      <c r="AG76" s="101">
        <f t="shared" si="28"/>
        <v>0</v>
      </c>
      <c r="AH76" s="101">
        <f t="shared" si="28"/>
        <v>0</v>
      </c>
      <c r="AI76" s="101">
        <f t="shared" si="28"/>
        <v>0</v>
      </c>
      <c r="AJ76" s="101">
        <f t="shared" si="28"/>
        <v>0</v>
      </c>
      <c r="AK76" s="101">
        <f t="shared" si="28"/>
        <v>0</v>
      </c>
      <c r="AL76" s="101">
        <f t="shared" si="28"/>
        <v>0</v>
      </c>
      <c r="AM76" s="101">
        <f t="shared" si="28"/>
        <v>0</v>
      </c>
      <c r="AN76" s="101">
        <f t="shared" si="28"/>
        <v>0</v>
      </c>
      <c r="AO76" s="101">
        <f t="shared" si="28"/>
        <v>0</v>
      </c>
      <c r="AP76" s="101">
        <f t="shared" si="28"/>
        <v>0</v>
      </c>
      <c r="AQ76" s="101">
        <f t="shared" si="28"/>
        <v>0</v>
      </c>
    </row>
    <row r="77" spans="1:43" s="96" customFormat="1" ht="15.5">
      <c r="A77" s="106" t="s">
        <v>83</v>
      </c>
      <c r="B77" s="101"/>
      <c r="C77" s="101">
        <f t="shared" ref="C77:AQ77" si="29">C75-C76</f>
        <v>0</v>
      </c>
      <c r="D77" s="101">
        <f t="shared" si="29"/>
        <v>0</v>
      </c>
      <c r="E77" s="101">
        <f t="shared" si="29"/>
        <v>0</v>
      </c>
      <c r="F77" s="101">
        <f t="shared" si="29"/>
        <v>0</v>
      </c>
      <c r="G77" s="101">
        <f t="shared" si="29"/>
        <v>0</v>
      </c>
      <c r="H77" s="101">
        <f t="shared" si="29"/>
        <v>0</v>
      </c>
      <c r="I77" s="101">
        <f t="shared" si="29"/>
        <v>0</v>
      </c>
      <c r="J77" s="101">
        <f t="shared" si="29"/>
        <v>0</v>
      </c>
      <c r="K77" s="101">
        <f t="shared" si="29"/>
        <v>0</v>
      </c>
      <c r="L77" s="101">
        <f t="shared" si="29"/>
        <v>0</v>
      </c>
      <c r="M77" s="101">
        <f t="shared" si="29"/>
        <v>0</v>
      </c>
      <c r="N77" s="101">
        <f t="shared" si="29"/>
        <v>0</v>
      </c>
      <c r="O77" s="101">
        <f t="shared" si="29"/>
        <v>0</v>
      </c>
      <c r="P77" s="101">
        <f t="shared" si="29"/>
        <v>0</v>
      </c>
      <c r="Q77" s="101">
        <f t="shared" si="29"/>
        <v>0</v>
      </c>
      <c r="R77" s="101">
        <f t="shared" si="29"/>
        <v>0</v>
      </c>
      <c r="S77" s="101">
        <f t="shared" si="29"/>
        <v>0</v>
      </c>
      <c r="T77" s="101">
        <f t="shared" si="29"/>
        <v>0</v>
      </c>
      <c r="U77" s="101">
        <f t="shared" si="29"/>
        <v>0</v>
      </c>
      <c r="V77" s="101">
        <f t="shared" si="29"/>
        <v>0</v>
      </c>
      <c r="W77" s="101">
        <f t="shared" si="29"/>
        <v>0</v>
      </c>
      <c r="X77" s="101">
        <f t="shared" si="29"/>
        <v>0</v>
      </c>
      <c r="Y77" s="101">
        <f t="shared" si="29"/>
        <v>0</v>
      </c>
      <c r="Z77" s="101">
        <f t="shared" si="29"/>
        <v>0</v>
      </c>
      <c r="AA77" s="101">
        <f t="shared" si="29"/>
        <v>0</v>
      </c>
      <c r="AB77" s="101">
        <f t="shared" si="29"/>
        <v>0</v>
      </c>
      <c r="AC77" s="101">
        <f t="shared" si="29"/>
        <v>0</v>
      </c>
      <c r="AD77" s="101">
        <f t="shared" si="29"/>
        <v>0</v>
      </c>
      <c r="AE77" s="101">
        <f t="shared" si="29"/>
        <v>0</v>
      </c>
      <c r="AF77" s="101">
        <f t="shared" si="29"/>
        <v>0</v>
      </c>
      <c r="AG77" s="101">
        <f t="shared" si="29"/>
        <v>0</v>
      </c>
      <c r="AH77" s="101">
        <f t="shared" si="29"/>
        <v>0</v>
      </c>
      <c r="AI77" s="101">
        <f t="shared" si="29"/>
        <v>0</v>
      </c>
      <c r="AJ77" s="101">
        <f t="shared" si="29"/>
        <v>0</v>
      </c>
      <c r="AK77" s="101">
        <f t="shared" si="29"/>
        <v>0</v>
      </c>
      <c r="AL77" s="101">
        <f t="shared" si="29"/>
        <v>0</v>
      </c>
      <c r="AM77" s="101">
        <f t="shared" si="29"/>
        <v>0</v>
      </c>
      <c r="AN77" s="101">
        <f t="shared" si="29"/>
        <v>0</v>
      </c>
      <c r="AO77" s="101">
        <f t="shared" si="29"/>
        <v>0</v>
      </c>
      <c r="AP77" s="101">
        <f t="shared" si="29"/>
        <v>0</v>
      </c>
      <c r="AQ77" s="101">
        <f t="shared" si="29"/>
        <v>0</v>
      </c>
    </row>
    <row r="78" spans="1:43" s="96" customFormat="1" ht="15.5">
      <c r="A78" s="106" t="s">
        <v>140</v>
      </c>
      <c r="B78" s="101"/>
      <c r="C78" s="101">
        <f>B72-C77</f>
        <v>0</v>
      </c>
      <c r="D78" s="101">
        <f>C80-D77</f>
        <v>0</v>
      </c>
      <c r="E78" s="101">
        <f t="shared" ref="E78:AQ78" si="30">D80-E77</f>
        <v>0</v>
      </c>
      <c r="F78" s="101">
        <f t="shared" si="30"/>
        <v>0</v>
      </c>
      <c r="G78" s="101">
        <f t="shared" si="30"/>
        <v>0</v>
      </c>
      <c r="H78" s="101">
        <f t="shared" si="30"/>
        <v>0</v>
      </c>
      <c r="I78" s="101">
        <f t="shared" si="30"/>
        <v>0</v>
      </c>
      <c r="J78" s="101">
        <f>I80-J77</f>
        <v>0</v>
      </c>
      <c r="K78" s="101">
        <f t="shared" si="30"/>
        <v>0</v>
      </c>
      <c r="L78" s="101">
        <f t="shared" si="30"/>
        <v>0</v>
      </c>
      <c r="M78" s="101">
        <f t="shared" si="30"/>
        <v>0</v>
      </c>
      <c r="N78" s="101">
        <f t="shared" si="30"/>
        <v>0</v>
      </c>
      <c r="O78" s="101">
        <f t="shared" si="30"/>
        <v>0</v>
      </c>
      <c r="P78" s="101">
        <f t="shared" si="30"/>
        <v>0</v>
      </c>
      <c r="Q78" s="101">
        <f t="shared" si="30"/>
        <v>0</v>
      </c>
      <c r="R78" s="101">
        <f t="shared" si="30"/>
        <v>0</v>
      </c>
      <c r="S78" s="101">
        <f t="shared" si="30"/>
        <v>0</v>
      </c>
      <c r="T78" s="101">
        <f t="shared" si="30"/>
        <v>0</v>
      </c>
      <c r="U78" s="101">
        <f t="shared" si="30"/>
        <v>0</v>
      </c>
      <c r="V78" s="101">
        <f t="shared" si="30"/>
        <v>0</v>
      </c>
      <c r="W78" s="101">
        <f t="shared" si="30"/>
        <v>0</v>
      </c>
      <c r="X78" s="101">
        <f t="shared" si="30"/>
        <v>0</v>
      </c>
      <c r="Y78" s="101">
        <f t="shared" si="30"/>
        <v>0</v>
      </c>
      <c r="Z78" s="101">
        <f t="shared" si="30"/>
        <v>0</v>
      </c>
      <c r="AA78" s="101">
        <f t="shared" si="30"/>
        <v>0</v>
      </c>
      <c r="AB78" s="101">
        <f t="shared" si="30"/>
        <v>0</v>
      </c>
      <c r="AC78" s="101">
        <f t="shared" si="30"/>
        <v>0</v>
      </c>
      <c r="AD78" s="101">
        <f t="shared" si="30"/>
        <v>0</v>
      </c>
      <c r="AE78" s="101">
        <f t="shared" si="30"/>
        <v>0</v>
      </c>
      <c r="AF78" s="101">
        <f t="shared" si="30"/>
        <v>0</v>
      </c>
      <c r="AG78" s="101">
        <f t="shared" si="30"/>
        <v>0</v>
      </c>
      <c r="AH78" s="101">
        <f t="shared" si="30"/>
        <v>0</v>
      </c>
      <c r="AI78" s="101">
        <f t="shared" si="30"/>
        <v>0</v>
      </c>
      <c r="AJ78" s="101">
        <f t="shared" si="30"/>
        <v>0</v>
      </c>
      <c r="AK78" s="101">
        <f t="shared" si="30"/>
        <v>0</v>
      </c>
      <c r="AL78" s="101">
        <f t="shared" si="30"/>
        <v>0</v>
      </c>
      <c r="AM78" s="101">
        <f t="shared" si="30"/>
        <v>0</v>
      </c>
      <c r="AN78" s="101">
        <f t="shared" si="30"/>
        <v>0</v>
      </c>
      <c r="AO78" s="101">
        <f t="shared" si="30"/>
        <v>0</v>
      </c>
      <c r="AP78" s="101">
        <f t="shared" si="30"/>
        <v>0</v>
      </c>
      <c r="AQ78" s="101">
        <f t="shared" si="30"/>
        <v>0</v>
      </c>
    </row>
    <row r="79" spans="1:43" s="96" customFormat="1" ht="15.5">
      <c r="A79" s="104" t="s">
        <v>141</v>
      </c>
      <c r="B79" s="104"/>
      <c r="C79" s="101">
        <f>IF(C78=0,0,+B70*B72-C76)</f>
        <v>0</v>
      </c>
      <c r="D79" s="101">
        <f t="shared" ref="D79:AQ79" si="31">IF(D78=0,0,$B$70*(C78+C79)-D76)</f>
        <v>0</v>
      </c>
      <c r="E79" s="101">
        <f t="shared" si="31"/>
        <v>0</v>
      </c>
      <c r="F79" s="101">
        <f t="shared" si="31"/>
        <v>0</v>
      </c>
      <c r="G79" s="101">
        <f t="shared" si="31"/>
        <v>0</v>
      </c>
      <c r="H79" s="101">
        <f t="shared" si="31"/>
        <v>0</v>
      </c>
      <c r="I79" s="101">
        <f t="shared" si="31"/>
        <v>0</v>
      </c>
      <c r="J79" s="101">
        <f t="shared" si="31"/>
        <v>0</v>
      </c>
      <c r="K79" s="101">
        <f t="shared" si="31"/>
        <v>0</v>
      </c>
      <c r="L79" s="101">
        <f t="shared" si="31"/>
        <v>0</v>
      </c>
      <c r="M79" s="101">
        <f t="shared" si="31"/>
        <v>0</v>
      </c>
      <c r="N79" s="101">
        <f t="shared" si="31"/>
        <v>0</v>
      </c>
      <c r="O79" s="101">
        <f t="shared" si="31"/>
        <v>0</v>
      </c>
      <c r="P79" s="101">
        <f t="shared" si="31"/>
        <v>0</v>
      </c>
      <c r="Q79" s="101">
        <f t="shared" si="31"/>
        <v>0</v>
      </c>
      <c r="R79" s="101">
        <f t="shared" si="31"/>
        <v>0</v>
      </c>
      <c r="S79" s="101">
        <f t="shared" si="31"/>
        <v>0</v>
      </c>
      <c r="T79" s="101">
        <f t="shared" si="31"/>
        <v>0</v>
      </c>
      <c r="U79" s="101">
        <f t="shared" si="31"/>
        <v>0</v>
      </c>
      <c r="V79" s="101">
        <f t="shared" si="31"/>
        <v>0</v>
      </c>
      <c r="W79" s="101">
        <f t="shared" si="31"/>
        <v>0</v>
      </c>
      <c r="X79" s="101">
        <f t="shared" si="31"/>
        <v>0</v>
      </c>
      <c r="Y79" s="101">
        <f t="shared" si="31"/>
        <v>0</v>
      </c>
      <c r="Z79" s="101">
        <f t="shared" si="31"/>
        <v>0</v>
      </c>
      <c r="AA79" s="101">
        <f t="shared" si="31"/>
        <v>0</v>
      </c>
      <c r="AB79" s="101">
        <f t="shared" si="31"/>
        <v>0</v>
      </c>
      <c r="AC79" s="101">
        <f t="shared" si="31"/>
        <v>0</v>
      </c>
      <c r="AD79" s="101">
        <f t="shared" si="31"/>
        <v>0</v>
      </c>
      <c r="AE79" s="101">
        <f t="shared" si="31"/>
        <v>0</v>
      </c>
      <c r="AF79" s="101">
        <f t="shared" si="31"/>
        <v>0</v>
      </c>
      <c r="AG79" s="101">
        <f t="shared" si="31"/>
        <v>0</v>
      </c>
      <c r="AH79" s="101">
        <f t="shared" si="31"/>
        <v>0</v>
      </c>
      <c r="AI79" s="101">
        <f t="shared" si="31"/>
        <v>0</v>
      </c>
      <c r="AJ79" s="101">
        <f t="shared" si="31"/>
        <v>0</v>
      </c>
      <c r="AK79" s="101">
        <f t="shared" si="31"/>
        <v>0</v>
      </c>
      <c r="AL79" s="101">
        <f t="shared" si="31"/>
        <v>0</v>
      </c>
      <c r="AM79" s="101">
        <f t="shared" si="31"/>
        <v>0</v>
      </c>
      <c r="AN79" s="101">
        <f t="shared" si="31"/>
        <v>0</v>
      </c>
      <c r="AO79" s="101">
        <f t="shared" si="31"/>
        <v>0</v>
      </c>
      <c r="AP79" s="101">
        <f t="shared" si="31"/>
        <v>0</v>
      </c>
      <c r="AQ79" s="101">
        <f t="shared" si="31"/>
        <v>0</v>
      </c>
    </row>
    <row r="80" spans="1:43" s="96" customFormat="1" ht="15.5">
      <c r="A80" s="104" t="s">
        <v>142</v>
      </c>
      <c r="B80" s="104"/>
      <c r="C80" s="101">
        <f>C79+C78</f>
        <v>0</v>
      </c>
      <c r="D80" s="101">
        <f t="shared" ref="D80:AQ80" si="32">D79+D78</f>
        <v>0</v>
      </c>
      <c r="E80" s="101">
        <f t="shared" si="32"/>
        <v>0</v>
      </c>
      <c r="F80" s="101">
        <f t="shared" si="32"/>
        <v>0</v>
      </c>
      <c r="G80" s="101">
        <f t="shared" si="32"/>
        <v>0</v>
      </c>
      <c r="H80" s="101">
        <f t="shared" si="32"/>
        <v>0</v>
      </c>
      <c r="I80" s="101">
        <f t="shared" si="32"/>
        <v>0</v>
      </c>
      <c r="J80" s="101">
        <f t="shared" si="32"/>
        <v>0</v>
      </c>
      <c r="K80" s="101">
        <f t="shared" si="32"/>
        <v>0</v>
      </c>
      <c r="L80" s="101">
        <f t="shared" si="32"/>
        <v>0</v>
      </c>
      <c r="M80" s="101">
        <f t="shared" si="32"/>
        <v>0</v>
      </c>
      <c r="N80" s="101">
        <f t="shared" si="32"/>
        <v>0</v>
      </c>
      <c r="O80" s="101">
        <f t="shared" si="32"/>
        <v>0</v>
      </c>
      <c r="P80" s="101">
        <f t="shared" si="32"/>
        <v>0</v>
      </c>
      <c r="Q80" s="101">
        <f t="shared" si="32"/>
        <v>0</v>
      </c>
      <c r="R80" s="101">
        <f t="shared" si="32"/>
        <v>0</v>
      </c>
      <c r="S80" s="101">
        <f t="shared" si="32"/>
        <v>0</v>
      </c>
      <c r="T80" s="101">
        <f t="shared" si="32"/>
        <v>0</v>
      </c>
      <c r="U80" s="101">
        <f t="shared" si="32"/>
        <v>0</v>
      </c>
      <c r="V80" s="101">
        <f t="shared" si="32"/>
        <v>0</v>
      </c>
      <c r="W80" s="101">
        <f t="shared" si="32"/>
        <v>0</v>
      </c>
      <c r="X80" s="101">
        <f t="shared" si="32"/>
        <v>0</v>
      </c>
      <c r="Y80" s="101">
        <f t="shared" si="32"/>
        <v>0</v>
      </c>
      <c r="Z80" s="101">
        <f t="shared" si="32"/>
        <v>0</v>
      </c>
      <c r="AA80" s="101">
        <f t="shared" si="32"/>
        <v>0</v>
      </c>
      <c r="AB80" s="101">
        <f t="shared" si="32"/>
        <v>0</v>
      </c>
      <c r="AC80" s="101">
        <f t="shared" si="32"/>
        <v>0</v>
      </c>
      <c r="AD80" s="101">
        <f t="shared" si="32"/>
        <v>0</v>
      </c>
      <c r="AE80" s="101">
        <f t="shared" si="32"/>
        <v>0</v>
      </c>
      <c r="AF80" s="101">
        <f t="shared" si="32"/>
        <v>0</v>
      </c>
      <c r="AG80" s="101">
        <f t="shared" si="32"/>
        <v>0</v>
      </c>
      <c r="AH80" s="101">
        <f t="shared" si="32"/>
        <v>0</v>
      </c>
      <c r="AI80" s="101">
        <f t="shared" si="32"/>
        <v>0</v>
      </c>
      <c r="AJ80" s="101">
        <f t="shared" si="32"/>
        <v>0</v>
      </c>
      <c r="AK80" s="101">
        <f t="shared" si="32"/>
        <v>0</v>
      </c>
      <c r="AL80" s="101">
        <f t="shared" si="32"/>
        <v>0</v>
      </c>
      <c r="AM80" s="101">
        <f t="shared" si="32"/>
        <v>0</v>
      </c>
      <c r="AN80" s="101">
        <f t="shared" si="32"/>
        <v>0</v>
      </c>
      <c r="AO80" s="101">
        <f t="shared" si="32"/>
        <v>0</v>
      </c>
      <c r="AP80" s="101">
        <f t="shared" si="32"/>
        <v>0</v>
      </c>
      <c r="AQ80" s="101">
        <f t="shared" si="32"/>
        <v>0</v>
      </c>
    </row>
    <row r="83" spans="1:43" s="96" customFormat="1" ht="15.5">
      <c r="A83" s="94" t="s">
        <v>74</v>
      </c>
      <c r="B83" s="94"/>
      <c r="C83" s="95">
        <v>1</v>
      </c>
      <c r="D83" s="95">
        <f t="shared" ref="D83:AQ83" si="33">C83+1</f>
        <v>2</v>
      </c>
      <c r="E83" s="95">
        <f t="shared" si="33"/>
        <v>3</v>
      </c>
      <c r="F83" s="95">
        <f t="shared" si="33"/>
        <v>4</v>
      </c>
      <c r="G83" s="95">
        <f t="shared" si="33"/>
        <v>5</v>
      </c>
      <c r="H83" s="95">
        <f t="shared" si="33"/>
        <v>6</v>
      </c>
      <c r="I83" s="95">
        <f t="shared" si="33"/>
        <v>7</v>
      </c>
      <c r="J83" s="95">
        <f t="shared" si="33"/>
        <v>8</v>
      </c>
      <c r="K83" s="95">
        <f t="shared" si="33"/>
        <v>9</v>
      </c>
      <c r="L83" s="95">
        <f t="shared" si="33"/>
        <v>10</v>
      </c>
      <c r="M83" s="95">
        <f t="shared" si="33"/>
        <v>11</v>
      </c>
      <c r="N83" s="95">
        <f t="shared" si="33"/>
        <v>12</v>
      </c>
      <c r="O83" s="95">
        <f t="shared" si="33"/>
        <v>13</v>
      </c>
      <c r="P83" s="95">
        <f t="shared" si="33"/>
        <v>14</v>
      </c>
      <c r="Q83" s="95">
        <f t="shared" si="33"/>
        <v>15</v>
      </c>
      <c r="R83" s="95">
        <f t="shared" si="33"/>
        <v>16</v>
      </c>
      <c r="S83" s="95">
        <f t="shared" si="33"/>
        <v>17</v>
      </c>
      <c r="T83" s="95">
        <f t="shared" si="33"/>
        <v>18</v>
      </c>
      <c r="U83" s="95">
        <f t="shared" si="33"/>
        <v>19</v>
      </c>
      <c r="V83" s="95">
        <f t="shared" si="33"/>
        <v>20</v>
      </c>
      <c r="W83" s="95">
        <f t="shared" si="33"/>
        <v>21</v>
      </c>
      <c r="X83" s="95">
        <f t="shared" si="33"/>
        <v>22</v>
      </c>
      <c r="Y83" s="95">
        <f t="shared" si="33"/>
        <v>23</v>
      </c>
      <c r="Z83" s="95">
        <f t="shared" si="33"/>
        <v>24</v>
      </c>
      <c r="AA83" s="95">
        <f t="shared" si="33"/>
        <v>25</v>
      </c>
      <c r="AB83" s="95">
        <f t="shared" si="33"/>
        <v>26</v>
      </c>
      <c r="AC83" s="95">
        <f t="shared" si="33"/>
        <v>27</v>
      </c>
      <c r="AD83" s="95">
        <f t="shared" si="33"/>
        <v>28</v>
      </c>
      <c r="AE83" s="95">
        <f t="shared" si="33"/>
        <v>29</v>
      </c>
      <c r="AF83" s="95">
        <f t="shared" si="33"/>
        <v>30</v>
      </c>
      <c r="AG83" s="95">
        <f t="shared" si="33"/>
        <v>31</v>
      </c>
      <c r="AH83" s="95">
        <f t="shared" si="33"/>
        <v>32</v>
      </c>
      <c r="AI83" s="95">
        <f t="shared" si="33"/>
        <v>33</v>
      </c>
      <c r="AJ83" s="95">
        <f t="shared" si="33"/>
        <v>34</v>
      </c>
      <c r="AK83" s="95">
        <f t="shared" si="33"/>
        <v>35</v>
      </c>
      <c r="AL83" s="95">
        <f t="shared" si="33"/>
        <v>36</v>
      </c>
      <c r="AM83" s="95">
        <f t="shared" si="33"/>
        <v>37</v>
      </c>
      <c r="AN83" s="95">
        <f t="shared" si="33"/>
        <v>38</v>
      </c>
      <c r="AO83" s="95">
        <f t="shared" si="33"/>
        <v>39</v>
      </c>
      <c r="AP83" s="95">
        <f t="shared" si="33"/>
        <v>40</v>
      </c>
      <c r="AQ83" s="95">
        <f t="shared" si="33"/>
        <v>41</v>
      </c>
    </row>
    <row r="84" spans="1:43" s="96" customFormat="1" ht="15.5">
      <c r="A84" s="105" t="s">
        <v>79</v>
      </c>
      <c r="B84" s="105" t="s">
        <v>79</v>
      </c>
      <c r="C84" s="105" t="s">
        <v>79</v>
      </c>
      <c r="D84" s="105" t="s">
        <v>79</v>
      </c>
      <c r="E84" s="105" t="s">
        <v>79</v>
      </c>
      <c r="F84" s="105" t="s">
        <v>79</v>
      </c>
      <c r="G84" s="105" t="s">
        <v>79</v>
      </c>
      <c r="H84" s="105" t="s">
        <v>79</v>
      </c>
      <c r="I84" s="105" t="s">
        <v>79</v>
      </c>
      <c r="J84" s="105" t="s">
        <v>79</v>
      </c>
      <c r="K84" s="105" t="s">
        <v>79</v>
      </c>
      <c r="L84" s="105" t="s">
        <v>79</v>
      </c>
      <c r="M84" s="105" t="s">
        <v>79</v>
      </c>
      <c r="N84" s="105" t="s">
        <v>79</v>
      </c>
      <c r="O84" s="105" t="s">
        <v>79</v>
      </c>
      <c r="P84" s="105" t="s">
        <v>79</v>
      </c>
      <c r="Q84" s="105" t="s">
        <v>79</v>
      </c>
      <c r="R84" s="105" t="s">
        <v>79</v>
      </c>
      <c r="S84" s="105" t="s">
        <v>79</v>
      </c>
      <c r="T84" s="105" t="s">
        <v>79</v>
      </c>
      <c r="U84" s="105" t="s">
        <v>79</v>
      </c>
      <c r="V84" s="105" t="s">
        <v>79</v>
      </c>
      <c r="W84" s="105" t="s">
        <v>79</v>
      </c>
      <c r="X84" s="105" t="s">
        <v>79</v>
      </c>
      <c r="Y84" s="105" t="s">
        <v>79</v>
      </c>
      <c r="Z84" s="105" t="s">
        <v>79</v>
      </c>
      <c r="AA84" s="105" t="s">
        <v>79</v>
      </c>
      <c r="AB84" s="105" t="s">
        <v>79</v>
      </c>
      <c r="AC84" s="105" t="s">
        <v>79</v>
      </c>
      <c r="AD84" s="105" t="s">
        <v>79</v>
      </c>
      <c r="AE84" s="105" t="s">
        <v>79</v>
      </c>
      <c r="AF84" s="105" t="s">
        <v>79</v>
      </c>
      <c r="AG84" s="105" t="s">
        <v>79</v>
      </c>
      <c r="AH84" s="105" t="s">
        <v>79</v>
      </c>
      <c r="AI84" s="105" t="s">
        <v>79</v>
      </c>
      <c r="AJ84" s="105" t="s">
        <v>79</v>
      </c>
      <c r="AK84" s="105" t="s">
        <v>79</v>
      </c>
      <c r="AL84" s="105" t="s">
        <v>79</v>
      </c>
      <c r="AM84" s="105" t="s">
        <v>79</v>
      </c>
      <c r="AN84" s="105" t="s">
        <v>79</v>
      </c>
      <c r="AO84" s="105" t="s">
        <v>79</v>
      </c>
      <c r="AP84" s="105" t="s">
        <v>79</v>
      </c>
      <c r="AQ84" s="105" t="s">
        <v>79</v>
      </c>
    </row>
    <row r="85" spans="1:43" s="96" customFormat="1" ht="15.5">
      <c r="A85" s="106" t="s">
        <v>85</v>
      </c>
      <c r="B85" s="103">
        <f>D46</f>
        <v>0</v>
      </c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1:43" s="96" customFormat="1" ht="15.5">
      <c r="A86" s="106" t="s">
        <v>143</v>
      </c>
      <c r="B86" s="107">
        <f>E46</f>
        <v>0</v>
      </c>
      <c r="C86" s="103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1:43" s="96" customFormat="1" ht="15.5">
      <c r="A87" s="104" t="s">
        <v>81</v>
      </c>
      <c r="B87" s="108">
        <f>C46</f>
        <v>0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</row>
    <row r="88" spans="1:43" s="96" customFormat="1" ht="15.5">
      <c r="A88" s="104" t="s">
        <v>137</v>
      </c>
      <c r="B88" s="108" t="e">
        <f>IF(G46=1,B87,INDEX(C95:AQ95,,G46-1))</f>
        <v>#VALUE!</v>
      </c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</row>
    <row r="89" spans="1:43" s="96" customFormat="1" ht="15.5">
      <c r="A89" s="104" t="s">
        <v>138</v>
      </c>
      <c r="B89" s="108">
        <f>IF(B86=0,0,12*PMT(B85/12,B86*12,-B88))</f>
        <v>0</v>
      </c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</row>
    <row r="90" spans="1:43" s="96" customFormat="1" ht="15.5">
      <c r="A90" s="106" t="s">
        <v>139</v>
      </c>
      <c r="B90" s="101"/>
      <c r="C90" s="101">
        <f>IF($G$46&gt;C83,0,B89)</f>
        <v>0</v>
      </c>
      <c r="D90" s="101">
        <f t="shared" ref="D90:AQ90" si="34">IF($G$46&gt;D83,0,IF(C93-$B$89&gt;0,$B$89,C93))</f>
        <v>0</v>
      </c>
      <c r="E90" s="101">
        <f t="shared" si="34"/>
        <v>0</v>
      </c>
      <c r="F90" s="101">
        <f t="shared" si="34"/>
        <v>0</v>
      </c>
      <c r="G90" s="101">
        <f t="shared" si="34"/>
        <v>0</v>
      </c>
      <c r="H90" s="101">
        <f t="shared" si="34"/>
        <v>0</v>
      </c>
      <c r="I90" s="101">
        <f t="shared" si="34"/>
        <v>0</v>
      </c>
      <c r="J90" s="101">
        <f t="shared" si="34"/>
        <v>0</v>
      </c>
      <c r="K90" s="101">
        <f t="shared" si="34"/>
        <v>0</v>
      </c>
      <c r="L90" s="101">
        <f t="shared" si="34"/>
        <v>0</v>
      </c>
      <c r="M90" s="101">
        <f t="shared" si="34"/>
        <v>0</v>
      </c>
      <c r="N90" s="101">
        <f t="shared" si="34"/>
        <v>0</v>
      </c>
      <c r="O90" s="101">
        <f t="shared" si="34"/>
        <v>0</v>
      </c>
      <c r="P90" s="101">
        <f t="shared" si="34"/>
        <v>0</v>
      </c>
      <c r="Q90" s="101">
        <f t="shared" si="34"/>
        <v>0</v>
      </c>
      <c r="R90" s="101">
        <f t="shared" si="34"/>
        <v>0</v>
      </c>
      <c r="S90" s="101">
        <f t="shared" si="34"/>
        <v>0</v>
      </c>
      <c r="T90" s="101">
        <f t="shared" si="34"/>
        <v>0</v>
      </c>
      <c r="U90" s="101">
        <f t="shared" si="34"/>
        <v>0</v>
      </c>
      <c r="V90" s="101">
        <f t="shared" si="34"/>
        <v>0</v>
      </c>
      <c r="W90" s="101">
        <f t="shared" si="34"/>
        <v>0</v>
      </c>
      <c r="X90" s="101">
        <f t="shared" si="34"/>
        <v>0</v>
      </c>
      <c r="Y90" s="101">
        <f t="shared" si="34"/>
        <v>0</v>
      </c>
      <c r="Z90" s="101">
        <f t="shared" si="34"/>
        <v>0</v>
      </c>
      <c r="AA90" s="101">
        <f t="shared" si="34"/>
        <v>0</v>
      </c>
      <c r="AB90" s="101">
        <f t="shared" si="34"/>
        <v>0</v>
      </c>
      <c r="AC90" s="101">
        <f t="shared" si="34"/>
        <v>0</v>
      </c>
      <c r="AD90" s="101">
        <f t="shared" si="34"/>
        <v>0</v>
      </c>
      <c r="AE90" s="101">
        <f t="shared" si="34"/>
        <v>0</v>
      </c>
      <c r="AF90" s="101">
        <f t="shared" si="34"/>
        <v>0</v>
      </c>
      <c r="AG90" s="101">
        <f t="shared" si="34"/>
        <v>0</v>
      </c>
      <c r="AH90" s="101">
        <f t="shared" si="34"/>
        <v>0</v>
      </c>
      <c r="AI90" s="101">
        <f t="shared" si="34"/>
        <v>0</v>
      </c>
      <c r="AJ90" s="101">
        <f t="shared" si="34"/>
        <v>0</v>
      </c>
      <c r="AK90" s="101">
        <f t="shared" si="34"/>
        <v>0</v>
      </c>
      <c r="AL90" s="101">
        <f t="shared" si="34"/>
        <v>0</v>
      </c>
      <c r="AM90" s="101">
        <f t="shared" si="34"/>
        <v>0</v>
      </c>
      <c r="AN90" s="101">
        <f t="shared" si="34"/>
        <v>0</v>
      </c>
      <c r="AO90" s="101">
        <f t="shared" si="34"/>
        <v>0</v>
      </c>
      <c r="AP90" s="101">
        <f t="shared" si="34"/>
        <v>0</v>
      </c>
      <c r="AQ90" s="101">
        <f t="shared" si="34"/>
        <v>0</v>
      </c>
    </row>
    <row r="91" spans="1:43" s="96" customFormat="1" ht="15.5">
      <c r="A91" s="106" t="s">
        <v>82</v>
      </c>
      <c r="B91" s="101"/>
      <c r="C91" s="101">
        <f>IF($G$45&gt;C83,0,B87*$B$85)</f>
        <v>0</v>
      </c>
      <c r="D91" s="101">
        <f t="shared" ref="D91:AQ91" si="35">IF($G$46&gt;D83,0,IF(C93-$B$89&gt;0,$B$85*C93,0))</f>
        <v>0</v>
      </c>
      <c r="E91" s="101">
        <f t="shared" si="35"/>
        <v>0</v>
      </c>
      <c r="F91" s="101">
        <f t="shared" si="35"/>
        <v>0</v>
      </c>
      <c r="G91" s="101">
        <f t="shared" si="35"/>
        <v>0</v>
      </c>
      <c r="H91" s="101">
        <f t="shared" si="35"/>
        <v>0</v>
      </c>
      <c r="I91" s="101">
        <f t="shared" si="35"/>
        <v>0</v>
      </c>
      <c r="J91" s="101">
        <f t="shared" si="35"/>
        <v>0</v>
      </c>
      <c r="K91" s="101">
        <f t="shared" si="35"/>
        <v>0</v>
      </c>
      <c r="L91" s="101">
        <f t="shared" si="35"/>
        <v>0</v>
      </c>
      <c r="M91" s="101">
        <f t="shared" si="35"/>
        <v>0</v>
      </c>
      <c r="N91" s="101">
        <f t="shared" si="35"/>
        <v>0</v>
      </c>
      <c r="O91" s="101">
        <f t="shared" si="35"/>
        <v>0</v>
      </c>
      <c r="P91" s="101">
        <f t="shared" si="35"/>
        <v>0</v>
      </c>
      <c r="Q91" s="101">
        <f t="shared" si="35"/>
        <v>0</v>
      </c>
      <c r="R91" s="101">
        <f t="shared" si="35"/>
        <v>0</v>
      </c>
      <c r="S91" s="101">
        <f t="shared" si="35"/>
        <v>0</v>
      </c>
      <c r="T91" s="101">
        <f t="shared" si="35"/>
        <v>0</v>
      </c>
      <c r="U91" s="101">
        <f t="shared" si="35"/>
        <v>0</v>
      </c>
      <c r="V91" s="101">
        <f t="shared" si="35"/>
        <v>0</v>
      </c>
      <c r="W91" s="101">
        <f t="shared" si="35"/>
        <v>0</v>
      </c>
      <c r="X91" s="101">
        <f t="shared" si="35"/>
        <v>0</v>
      </c>
      <c r="Y91" s="101">
        <f t="shared" si="35"/>
        <v>0</v>
      </c>
      <c r="Z91" s="101">
        <f t="shared" si="35"/>
        <v>0</v>
      </c>
      <c r="AA91" s="101">
        <f t="shared" si="35"/>
        <v>0</v>
      </c>
      <c r="AB91" s="101">
        <f t="shared" si="35"/>
        <v>0</v>
      </c>
      <c r="AC91" s="101">
        <f t="shared" si="35"/>
        <v>0</v>
      </c>
      <c r="AD91" s="101">
        <f t="shared" si="35"/>
        <v>0</v>
      </c>
      <c r="AE91" s="101">
        <f t="shared" si="35"/>
        <v>0</v>
      </c>
      <c r="AF91" s="101">
        <f t="shared" si="35"/>
        <v>0</v>
      </c>
      <c r="AG91" s="101">
        <f t="shared" si="35"/>
        <v>0</v>
      </c>
      <c r="AH91" s="101">
        <f t="shared" si="35"/>
        <v>0</v>
      </c>
      <c r="AI91" s="101">
        <f t="shared" si="35"/>
        <v>0</v>
      </c>
      <c r="AJ91" s="101">
        <f t="shared" si="35"/>
        <v>0</v>
      </c>
      <c r="AK91" s="101">
        <f t="shared" si="35"/>
        <v>0</v>
      </c>
      <c r="AL91" s="101">
        <f t="shared" si="35"/>
        <v>0</v>
      </c>
      <c r="AM91" s="101">
        <f t="shared" si="35"/>
        <v>0</v>
      </c>
      <c r="AN91" s="101">
        <f t="shared" si="35"/>
        <v>0</v>
      </c>
      <c r="AO91" s="101">
        <f t="shared" si="35"/>
        <v>0</v>
      </c>
      <c r="AP91" s="101">
        <f t="shared" si="35"/>
        <v>0</v>
      </c>
      <c r="AQ91" s="101">
        <f t="shared" si="35"/>
        <v>0</v>
      </c>
    </row>
    <row r="92" spans="1:43" s="96" customFormat="1" ht="15.5">
      <c r="A92" s="106" t="s">
        <v>83</v>
      </c>
      <c r="B92" s="101"/>
      <c r="C92" s="101">
        <f t="shared" ref="C92:AQ92" si="36">C90-C91</f>
        <v>0</v>
      </c>
      <c r="D92" s="101">
        <f t="shared" si="36"/>
        <v>0</v>
      </c>
      <c r="E92" s="101">
        <f t="shared" si="36"/>
        <v>0</v>
      </c>
      <c r="F92" s="101">
        <f t="shared" si="36"/>
        <v>0</v>
      </c>
      <c r="G92" s="101">
        <f t="shared" si="36"/>
        <v>0</v>
      </c>
      <c r="H92" s="101">
        <f t="shared" si="36"/>
        <v>0</v>
      </c>
      <c r="I92" s="101">
        <f t="shared" si="36"/>
        <v>0</v>
      </c>
      <c r="J92" s="101">
        <f t="shared" si="36"/>
        <v>0</v>
      </c>
      <c r="K92" s="101">
        <f t="shared" si="36"/>
        <v>0</v>
      </c>
      <c r="L92" s="101">
        <f t="shared" si="36"/>
        <v>0</v>
      </c>
      <c r="M92" s="101">
        <f t="shared" si="36"/>
        <v>0</v>
      </c>
      <c r="N92" s="101">
        <f t="shared" si="36"/>
        <v>0</v>
      </c>
      <c r="O92" s="101">
        <f t="shared" si="36"/>
        <v>0</v>
      </c>
      <c r="P92" s="101">
        <f t="shared" si="36"/>
        <v>0</v>
      </c>
      <c r="Q92" s="101">
        <f t="shared" si="36"/>
        <v>0</v>
      </c>
      <c r="R92" s="101">
        <f t="shared" si="36"/>
        <v>0</v>
      </c>
      <c r="S92" s="101">
        <f t="shared" si="36"/>
        <v>0</v>
      </c>
      <c r="T92" s="101">
        <f t="shared" si="36"/>
        <v>0</v>
      </c>
      <c r="U92" s="101">
        <f t="shared" si="36"/>
        <v>0</v>
      </c>
      <c r="V92" s="101">
        <f t="shared" si="36"/>
        <v>0</v>
      </c>
      <c r="W92" s="101">
        <f t="shared" si="36"/>
        <v>0</v>
      </c>
      <c r="X92" s="101">
        <f t="shared" si="36"/>
        <v>0</v>
      </c>
      <c r="Y92" s="101">
        <f t="shared" si="36"/>
        <v>0</v>
      </c>
      <c r="Z92" s="101">
        <f t="shared" si="36"/>
        <v>0</v>
      </c>
      <c r="AA92" s="101">
        <f t="shared" si="36"/>
        <v>0</v>
      </c>
      <c r="AB92" s="101">
        <f t="shared" si="36"/>
        <v>0</v>
      </c>
      <c r="AC92" s="101">
        <f t="shared" si="36"/>
        <v>0</v>
      </c>
      <c r="AD92" s="101">
        <f t="shared" si="36"/>
        <v>0</v>
      </c>
      <c r="AE92" s="101">
        <f t="shared" si="36"/>
        <v>0</v>
      </c>
      <c r="AF92" s="101">
        <f t="shared" si="36"/>
        <v>0</v>
      </c>
      <c r="AG92" s="101">
        <f t="shared" si="36"/>
        <v>0</v>
      </c>
      <c r="AH92" s="101">
        <f t="shared" si="36"/>
        <v>0</v>
      </c>
      <c r="AI92" s="101">
        <f t="shared" si="36"/>
        <v>0</v>
      </c>
      <c r="AJ92" s="101">
        <f t="shared" si="36"/>
        <v>0</v>
      </c>
      <c r="AK92" s="101">
        <f t="shared" si="36"/>
        <v>0</v>
      </c>
      <c r="AL92" s="101">
        <f t="shared" si="36"/>
        <v>0</v>
      </c>
      <c r="AM92" s="101">
        <f t="shared" si="36"/>
        <v>0</v>
      </c>
      <c r="AN92" s="101">
        <f t="shared" si="36"/>
        <v>0</v>
      </c>
      <c r="AO92" s="101">
        <f t="shared" si="36"/>
        <v>0</v>
      </c>
      <c r="AP92" s="101">
        <f t="shared" si="36"/>
        <v>0</v>
      </c>
      <c r="AQ92" s="101">
        <f t="shared" si="36"/>
        <v>0</v>
      </c>
    </row>
    <row r="93" spans="1:43" s="96" customFormat="1" ht="15.5">
      <c r="A93" s="106" t="s">
        <v>140</v>
      </c>
      <c r="B93" s="101"/>
      <c r="C93" s="101">
        <f>B87-C92</f>
        <v>0</v>
      </c>
      <c r="D93" s="101">
        <f t="shared" ref="D93:AQ93" si="37">C95-D92</f>
        <v>0</v>
      </c>
      <c r="E93" s="101">
        <f t="shared" si="37"/>
        <v>0</v>
      </c>
      <c r="F93" s="101">
        <f t="shared" si="37"/>
        <v>0</v>
      </c>
      <c r="G93" s="101">
        <f t="shared" si="37"/>
        <v>0</v>
      </c>
      <c r="H93" s="101">
        <f t="shared" si="37"/>
        <v>0</v>
      </c>
      <c r="I93" s="101">
        <f t="shared" si="37"/>
        <v>0</v>
      </c>
      <c r="J93" s="101">
        <f t="shared" si="37"/>
        <v>0</v>
      </c>
      <c r="K93" s="101">
        <f t="shared" si="37"/>
        <v>0</v>
      </c>
      <c r="L93" s="101">
        <f t="shared" si="37"/>
        <v>0</v>
      </c>
      <c r="M93" s="101">
        <f t="shared" si="37"/>
        <v>0</v>
      </c>
      <c r="N93" s="101">
        <f t="shared" si="37"/>
        <v>0</v>
      </c>
      <c r="O93" s="101">
        <f t="shared" si="37"/>
        <v>0</v>
      </c>
      <c r="P93" s="101">
        <f t="shared" si="37"/>
        <v>0</v>
      </c>
      <c r="Q93" s="101">
        <f t="shared" si="37"/>
        <v>0</v>
      </c>
      <c r="R93" s="101">
        <f t="shared" si="37"/>
        <v>0</v>
      </c>
      <c r="S93" s="101">
        <f t="shared" si="37"/>
        <v>0</v>
      </c>
      <c r="T93" s="101">
        <f t="shared" si="37"/>
        <v>0</v>
      </c>
      <c r="U93" s="101">
        <f t="shared" si="37"/>
        <v>0</v>
      </c>
      <c r="V93" s="101">
        <f t="shared" si="37"/>
        <v>0</v>
      </c>
      <c r="W93" s="101">
        <f t="shared" si="37"/>
        <v>0</v>
      </c>
      <c r="X93" s="101">
        <f t="shared" si="37"/>
        <v>0</v>
      </c>
      <c r="Y93" s="101">
        <f t="shared" si="37"/>
        <v>0</v>
      </c>
      <c r="Z93" s="101">
        <f t="shared" si="37"/>
        <v>0</v>
      </c>
      <c r="AA93" s="101">
        <f t="shared" si="37"/>
        <v>0</v>
      </c>
      <c r="AB93" s="101">
        <f t="shared" si="37"/>
        <v>0</v>
      </c>
      <c r="AC93" s="101">
        <f t="shared" si="37"/>
        <v>0</v>
      </c>
      <c r="AD93" s="101">
        <f t="shared" si="37"/>
        <v>0</v>
      </c>
      <c r="AE93" s="101">
        <f t="shared" si="37"/>
        <v>0</v>
      </c>
      <c r="AF93" s="101">
        <f t="shared" si="37"/>
        <v>0</v>
      </c>
      <c r="AG93" s="101">
        <f t="shared" si="37"/>
        <v>0</v>
      </c>
      <c r="AH93" s="101">
        <f t="shared" si="37"/>
        <v>0</v>
      </c>
      <c r="AI93" s="101">
        <f t="shared" si="37"/>
        <v>0</v>
      </c>
      <c r="AJ93" s="101">
        <f t="shared" si="37"/>
        <v>0</v>
      </c>
      <c r="AK93" s="101">
        <f t="shared" si="37"/>
        <v>0</v>
      </c>
      <c r="AL93" s="101">
        <f t="shared" si="37"/>
        <v>0</v>
      </c>
      <c r="AM93" s="101">
        <f t="shared" si="37"/>
        <v>0</v>
      </c>
      <c r="AN93" s="101">
        <f t="shared" si="37"/>
        <v>0</v>
      </c>
      <c r="AO93" s="101">
        <f t="shared" si="37"/>
        <v>0</v>
      </c>
      <c r="AP93" s="101">
        <f t="shared" si="37"/>
        <v>0</v>
      </c>
      <c r="AQ93" s="101">
        <f t="shared" si="37"/>
        <v>0</v>
      </c>
    </row>
    <row r="94" spans="1:43" s="96" customFormat="1" ht="15.5">
      <c r="A94" s="104" t="s">
        <v>141</v>
      </c>
      <c r="B94" s="104"/>
      <c r="C94" s="101">
        <f>IF(C93=0,0,+B85*B87-C91)</f>
        <v>0</v>
      </c>
      <c r="D94" s="101">
        <f t="shared" ref="D94:AQ94" si="38">IF(D93=0,0,$B$85*(C93+C94)-D91)</f>
        <v>0</v>
      </c>
      <c r="E94" s="101">
        <f t="shared" si="38"/>
        <v>0</v>
      </c>
      <c r="F94" s="101">
        <f t="shared" si="38"/>
        <v>0</v>
      </c>
      <c r="G94" s="101">
        <f t="shared" si="38"/>
        <v>0</v>
      </c>
      <c r="H94" s="101">
        <f t="shared" si="38"/>
        <v>0</v>
      </c>
      <c r="I94" s="101">
        <f t="shared" si="38"/>
        <v>0</v>
      </c>
      <c r="J94" s="101">
        <f t="shared" si="38"/>
        <v>0</v>
      </c>
      <c r="K94" s="101">
        <f t="shared" si="38"/>
        <v>0</v>
      </c>
      <c r="L94" s="101">
        <f t="shared" si="38"/>
        <v>0</v>
      </c>
      <c r="M94" s="101">
        <f t="shared" si="38"/>
        <v>0</v>
      </c>
      <c r="N94" s="101">
        <f t="shared" si="38"/>
        <v>0</v>
      </c>
      <c r="O94" s="101">
        <f t="shared" si="38"/>
        <v>0</v>
      </c>
      <c r="P94" s="101">
        <f t="shared" si="38"/>
        <v>0</v>
      </c>
      <c r="Q94" s="101">
        <f t="shared" si="38"/>
        <v>0</v>
      </c>
      <c r="R94" s="101">
        <f t="shared" si="38"/>
        <v>0</v>
      </c>
      <c r="S94" s="101">
        <f t="shared" si="38"/>
        <v>0</v>
      </c>
      <c r="T94" s="101">
        <f t="shared" si="38"/>
        <v>0</v>
      </c>
      <c r="U94" s="101">
        <f t="shared" si="38"/>
        <v>0</v>
      </c>
      <c r="V94" s="101">
        <f t="shared" si="38"/>
        <v>0</v>
      </c>
      <c r="W94" s="101">
        <f t="shared" si="38"/>
        <v>0</v>
      </c>
      <c r="X94" s="101">
        <f t="shared" si="38"/>
        <v>0</v>
      </c>
      <c r="Y94" s="101">
        <f t="shared" si="38"/>
        <v>0</v>
      </c>
      <c r="Z94" s="101">
        <f t="shared" si="38"/>
        <v>0</v>
      </c>
      <c r="AA94" s="101">
        <f t="shared" si="38"/>
        <v>0</v>
      </c>
      <c r="AB94" s="101">
        <f t="shared" si="38"/>
        <v>0</v>
      </c>
      <c r="AC94" s="101">
        <f t="shared" si="38"/>
        <v>0</v>
      </c>
      <c r="AD94" s="101">
        <f t="shared" si="38"/>
        <v>0</v>
      </c>
      <c r="AE94" s="101">
        <f t="shared" si="38"/>
        <v>0</v>
      </c>
      <c r="AF94" s="101">
        <f t="shared" si="38"/>
        <v>0</v>
      </c>
      <c r="AG94" s="101">
        <f t="shared" si="38"/>
        <v>0</v>
      </c>
      <c r="AH94" s="101">
        <f t="shared" si="38"/>
        <v>0</v>
      </c>
      <c r="AI94" s="101">
        <f t="shared" si="38"/>
        <v>0</v>
      </c>
      <c r="AJ94" s="101">
        <f t="shared" si="38"/>
        <v>0</v>
      </c>
      <c r="AK94" s="101">
        <f t="shared" si="38"/>
        <v>0</v>
      </c>
      <c r="AL94" s="101">
        <f t="shared" si="38"/>
        <v>0</v>
      </c>
      <c r="AM94" s="101">
        <f t="shared" si="38"/>
        <v>0</v>
      </c>
      <c r="AN94" s="101">
        <f t="shared" si="38"/>
        <v>0</v>
      </c>
      <c r="AO94" s="101">
        <f t="shared" si="38"/>
        <v>0</v>
      </c>
      <c r="AP94" s="101">
        <f t="shared" si="38"/>
        <v>0</v>
      </c>
      <c r="AQ94" s="101">
        <f t="shared" si="38"/>
        <v>0</v>
      </c>
    </row>
    <row r="95" spans="1:43" s="96" customFormat="1" ht="15.5">
      <c r="A95" s="104" t="s">
        <v>142</v>
      </c>
      <c r="B95" s="104"/>
      <c r="C95" s="101">
        <f>C94+C93</f>
        <v>0</v>
      </c>
      <c r="D95" s="101">
        <f t="shared" ref="D95:AQ95" si="39">D94+D93</f>
        <v>0</v>
      </c>
      <c r="E95" s="101">
        <f t="shared" si="39"/>
        <v>0</v>
      </c>
      <c r="F95" s="101">
        <f t="shared" si="39"/>
        <v>0</v>
      </c>
      <c r="G95" s="101">
        <f t="shared" si="39"/>
        <v>0</v>
      </c>
      <c r="H95" s="101">
        <f t="shared" si="39"/>
        <v>0</v>
      </c>
      <c r="I95" s="101">
        <f t="shared" si="39"/>
        <v>0</v>
      </c>
      <c r="J95" s="101">
        <f t="shared" si="39"/>
        <v>0</v>
      </c>
      <c r="K95" s="101">
        <f t="shared" si="39"/>
        <v>0</v>
      </c>
      <c r="L95" s="101">
        <f t="shared" si="39"/>
        <v>0</v>
      </c>
      <c r="M95" s="101">
        <f t="shared" si="39"/>
        <v>0</v>
      </c>
      <c r="N95" s="101">
        <f t="shared" si="39"/>
        <v>0</v>
      </c>
      <c r="O95" s="101">
        <f t="shared" si="39"/>
        <v>0</v>
      </c>
      <c r="P95" s="101">
        <f t="shared" si="39"/>
        <v>0</v>
      </c>
      <c r="Q95" s="101">
        <f t="shared" si="39"/>
        <v>0</v>
      </c>
      <c r="R95" s="101">
        <f t="shared" si="39"/>
        <v>0</v>
      </c>
      <c r="S95" s="101">
        <f t="shared" si="39"/>
        <v>0</v>
      </c>
      <c r="T95" s="101">
        <f t="shared" si="39"/>
        <v>0</v>
      </c>
      <c r="U95" s="101">
        <f t="shared" si="39"/>
        <v>0</v>
      </c>
      <c r="V95" s="101">
        <f t="shared" si="39"/>
        <v>0</v>
      </c>
      <c r="W95" s="101">
        <f t="shared" si="39"/>
        <v>0</v>
      </c>
      <c r="X95" s="101">
        <f t="shared" si="39"/>
        <v>0</v>
      </c>
      <c r="Y95" s="101">
        <f t="shared" si="39"/>
        <v>0</v>
      </c>
      <c r="Z95" s="101">
        <f t="shared" si="39"/>
        <v>0</v>
      </c>
      <c r="AA95" s="101">
        <f t="shared" si="39"/>
        <v>0</v>
      </c>
      <c r="AB95" s="101">
        <f t="shared" si="39"/>
        <v>0</v>
      </c>
      <c r="AC95" s="101">
        <f t="shared" si="39"/>
        <v>0</v>
      </c>
      <c r="AD95" s="101">
        <f t="shared" si="39"/>
        <v>0</v>
      </c>
      <c r="AE95" s="101">
        <f t="shared" si="39"/>
        <v>0</v>
      </c>
      <c r="AF95" s="101">
        <f t="shared" si="39"/>
        <v>0</v>
      </c>
      <c r="AG95" s="101">
        <f t="shared" si="39"/>
        <v>0</v>
      </c>
      <c r="AH95" s="101">
        <f t="shared" si="39"/>
        <v>0</v>
      </c>
      <c r="AI95" s="101">
        <f t="shared" si="39"/>
        <v>0</v>
      </c>
      <c r="AJ95" s="101">
        <f t="shared" si="39"/>
        <v>0</v>
      </c>
      <c r="AK95" s="101">
        <f t="shared" si="39"/>
        <v>0</v>
      </c>
      <c r="AL95" s="101">
        <f t="shared" si="39"/>
        <v>0</v>
      </c>
      <c r="AM95" s="101">
        <f t="shared" si="39"/>
        <v>0</v>
      </c>
      <c r="AN95" s="101">
        <f t="shared" si="39"/>
        <v>0</v>
      </c>
      <c r="AO95" s="101">
        <f t="shared" si="39"/>
        <v>0</v>
      </c>
      <c r="AP95" s="101">
        <f t="shared" si="39"/>
        <v>0</v>
      </c>
      <c r="AQ95" s="101">
        <f t="shared" si="39"/>
        <v>0</v>
      </c>
    </row>
  </sheetData>
  <sheetProtection algorithmName="SHA-512" hashValue="h0oef7jsFttUszdcj1NHVoYUIrmw4UbRKZzl8La/eapjlfv78r0oYNW6qPk5rJDqzED+f3T1GxsND1mdADVWqw==" saltValue="bYvdPybS/C2/cn+vdx1EqA==" spinCount="100000" sheet="1" objects="1" scenarios="1"/>
  <mergeCells count="3">
    <mergeCell ref="A2:T2"/>
    <mergeCell ref="A3:T3"/>
    <mergeCell ref="B8:C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Information</vt:lpstr>
      <vt:lpstr># NAHTF Assisted Units</vt:lpstr>
      <vt:lpstr>Development Cost Schedule</vt:lpstr>
      <vt:lpstr>Sources and Uses</vt:lpstr>
      <vt:lpstr>Operating Expense Information</vt:lpstr>
      <vt:lpstr>Pro Forma</vt:lpstr>
    </vt:vector>
  </TitlesOfParts>
  <Company>NE Dept of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&amp; Project Design</dc:title>
  <dc:creator>NEDED/HCD</dc:creator>
  <dc:description>Revised February 12, 2013</dc:description>
  <cp:lastModifiedBy>Pierce, Barb</cp:lastModifiedBy>
  <cp:lastPrinted>2013-02-05T22:29:03Z</cp:lastPrinted>
  <dcterms:created xsi:type="dcterms:W3CDTF">2012-12-26T21:35:15Z</dcterms:created>
  <dcterms:modified xsi:type="dcterms:W3CDTF">2025-03-10T17:41:14Z</dcterms:modified>
</cp:coreProperties>
</file>