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CD Division\HOUSING\2018\2018 Application Guidelines\HTF Application\"/>
    </mc:Choice>
  </mc:AlternateContent>
  <bookViews>
    <workbookView xWindow="120" yWindow="105" windowWidth="24915" windowHeight="11790" firstSheet="1" activeTab="5"/>
  </bookViews>
  <sheets>
    <sheet name="Unit Information" sheetId="1" r:id="rId1"/>
    <sheet name="# HTF Assisted Units" sheetId="2" r:id="rId2"/>
    <sheet name="Development Cost Schedule" sheetId="3" r:id="rId3"/>
    <sheet name="Operating Expense Information" sheetId="4" r:id="rId4"/>
    <sheet name="Sources and Uses" sheetId="5" r:id="rId5"/>
    <sheet name="Pro Forma" sheetId="8" r:id="rId6"/>
  </sheets>
  <calcPr calcId="162913"/>
</workbook>
</file>

<file path=xl/calcChain.xml><?xml version="1.0" encoding="utf-8"?>
<calcChain xmlns="http://schemas.openxmlformats.org/spreadsheetml/2006/main">
  <c r="E14" i="8" l="1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Y14" i="8" s="1"/>
  <c r="Z14" i="8" s="1"/>
  <c r="AA14" i="8" s="1"/>
  <c r="AB14" i="8" s="1"/>
  <c r="AC14" i="8" s="1"/>
  <c r="AD14" i="8" s="1"/>
  <c r="AE14" i="8" s="1"/>
  <c r="AF14" i="8" s="1"/>
  <c r="AG14" i="8" s="1"/>
  <c r="AH14" i="8" s="1"/>
  <c r="AI14" i="8" s="1"/>
  <c r="E32" i="8"/>
  <c r="D32" i="8"/>
  <c r="C32" i="8"/>
  <c r="B32" i="8"/>
  <c r="E30" i="8"/>
  <c r="D30" i="8"/>
  <c r="C30" i="8"/>
  <c r="B30" i="8"/>
  <c r="E29" i="8"/>
  <c r="C29" i="8"/>
  <c r="B29" i="8"/>
  <c r="E28" i="8"/>
  <c r="E34" i="8" s="1"/>
  <c r="D28" i="8"/>
  <c r="C28" i="8"/>
  <c r="B28" i="8"/>
  <c r="D49" i="3"/>
  <c r="D46" i="3"/>
  <c r="B88" i="8"/>
  <c r="B87" i="8"/>
  <c r="B90" i="8" s="1"/>
  <c r="C91" i="8" s="1"/>
  <c r="B86" i="8"/>
  <c r="C92" i="8" s="1"/>
  <c r="D84" i="8"/>
  <c r="B73" i="8"/>
  <c r="B72" i="8"/>
  <c r="B75" i="8" s="1"/>
  <c r="C76" i="8" s="1"/>
  <c r="B71" i="8"/>
  <c r="D69" i="8"/>
  <c r="E69" i="8"/>
  <c r="C66" i="8"/>
  <c r="F29" i="8" s="1"/>
  <c r="B66" i="8"/>
  <c r="B65" i="8"/>
  <c r="C65" i="8" s="1"/>
  <c r="D65" i="8" s="1"/>
  <c r="E65" i="8" s="1"/>
  <c r="F65" i="8" s="1"/>
  <c r="G65" i="8" s="1"/>
  <c r="H65" i="8" s="1"/>
  <c r="I65" i="8" s="1"/>
  <c r="J65" i="8" s="1"/>
  <c r="K65" i="8" s="1"/>
  <c r="L65" i="8" s="1"/>
  <c r="M65" i="8" s="1"/>
  <c r="N65" i="8" s="1"/>
  <c r="O65" i="8" s="1"/>
  <c r="P65" i="8" s="1"/>
  <c r="Q65" i="8" s="1"/>
  <c r="R65" i="8" s="1"/>
  <c r="S65" i="8" s="1"/>
  <c r="T65" i="8" s="1"/>
  <c r="U65" i="8" s="1"/>
  <c r="V65" i="8" s="1"/>
  <c r="W65" i="8" s="1"/>
  <c r="X65" i="8" s="1"/>
  <c r="Y65" i="8" s="1"/>
  <c r="Z65" i="8" s="1"/>
  <c r="AA65" i="8" s="1"/>
  <c r="AB65" i="8" s="1"/>
  <c r="AC65" i="8" s="1"/>
  <c r="AD65" i="8" s="1"/>
  <c r="AE65" i="8" s="1"/>
  <c r="AF65" i="8" s="1"/>
  <c r="AG65" i="8" s="1"/>
  <c r="AH65" i="8" s="1"/>
  <c r="AI65" i="8" s="1"/>
  <c r="D61" i="8"/>
  <c r="E61" i="8" s="1"/>
  <c r="F61" i="8" s="1"/>
  <c r="G61" i="8" s="1"/>
  <c r="H61" i="8" s="1"/>
  <c r="I61" i="8" s="1"/>
  <c r="J61" i="8" s="1"/>
  <c r="K61" i="8" s="1"/>
  <c r="L61" i="8" s="1"/>
  <c r="M61" i="8" s="1"/>
  <c r="N61" i="8" s="1"/>
  <c r="O61" i="8" s="1"/>
  <c r="P61" i="8" s="1"/>
  <c r="Q61" i="8" s="1"/>
  <c r="R61" i="8" s="1"/>
  <c r="S61" i="8" s="1"/>
  <c r="T61" i="8" s="1"/>
  <c r="U61" i="8" s="1"/>
  <c r="V61" i="8" s="1"/>
  <c r="W61" i="8" s="1"/>
  <c r="X61" i="8" s="1"/>
  <c r="Y61" i="8" s="1"/>
  <c r="Z61" i="8" s="1"/>
  <c r="AA61" i="8" s="1"/>
  <c r="AB61" i="8" s="1"/>
  <c r="AC61" i="8" s="1"/>
  <c r="AD61" i="8" s="1"/>
  <c r="AE61" i="8" s="1"/>
  <c r="AF61" i="8" s="1"/>
  <c r="AG61" i="8" s="1"/>
  <c r="AH61" i="8" s="1"/>
  <c r="AI61" i="8" s="1"/>
  <c r="B55" i="8"/>
  <c r="C57" i="8" s="1"/>
  <c r="B54" i="8"/>
  <c r="B53" i="8"/>
  <c r="E8" i="8"/>
  <c r="F8" i="8"/>
  <c r="G8" i="8" s="1"/>
  <c r="H8" i="8" s="1"/>
  <c r="I8" i="8" s="1"/>
  <c r="J8" i="8" s="1"/>
  <c r="K8" i="8" s="1"/>
  <c r="L8" i="8" s="1"/>
  <c r="M8" i="8" s="1"/>
  <c r="N8" i="8" s="1"/>
  <c r="O8" i="8" s="1"/>
  <c r="P8" i="8" s="1"/>
  <c r="Q8" i="8" s="1"/>
  <c r="R8" i="8" s="1"/>
  <c r="S8" i="8" s="1"/>
  <c r="T8" i="8" s="1"/>
  <c r="U8" i="8" s="1"/>
  <c r="V8" i="8" s="1"/>
  <c r="W8" i="8" s="1"/>
  <c r="X8" i="8" s="1"/>
  <c r="Y8" i="8" s="1"/>
  <c r="Z8" i="8" s="1"/>
  <c r="AA8" i="8" s="1"/>
  <c r="AB8" i="8" s="1"/>
  <c r="D51" i="8"/>
  <c r="E21" i="8"/>
  <c r="F21" i="8" s="1"/>
  <c r="G21" i="8" s="1"/>
  <c r="H21" i="8" s="1"/>
  <c r="I21" i="8" s="1"/>
  <c r="J21" i="8" s="1"/>
  <c r="K21" i="8" s="1"/>
  <c r="L21" i="8" s="1"/>
  <c r="M21" i="8" s="1"/>
  <c r="N21" i="8" s="1"/>
  <c r="O21" i="8" s="1"/>
  <c r="P21" i="8" s="1"/>
  <c r="Q21" i="8" s="1"/>
  <c r="R21" i="8" s="1"/>
  <c r="S21" i="8" s="1"/>
  <c r="T21" i="8" s="1"/>
  <c r="U21" i="8" s="1"/>
  <c r="V21" i="8" s="1"/>
  <c r="W21" i="8" s="1"/>
  <c r="X21" i="8" s="1"/>
  <c r="Y21" i="8" s="1"/>
  <c r="Z21" i="8" s="1"/>
  <c r="AA21" i="8" s="1"/>
  <c r="AB21" i="8" s="1"/>
  <c r="AC21" i="8" s="1"/>
  <c r="AD21" i="8" s="1"/>
  <c r="AE21" i="8" s="1"/>
  <c r="AF21" i="8" s="1"/>
  <c r="AG21" i="8" s="1"/>
  <c r="AH21" i="8" s="1"/>
  <c r="AI21" i="8" s="1"/>
  <c r="C56" i="8"/>
  <c r="F28" i="8" s="1"/>
  <c r="C31" i="5"/>
  <c r="C36" i="5"/>
  <c r="D65" i="4"/>
  <c r="D44" i="4"/>
  <c r="E17" i="8"/>
  <c r="F17" i="8" s="1"/>
  <c r="G17" i="8" s="1"/>
  <c r="H17" i="8" s="1"/>
  <c r="I17" i="8" s="1"/>
  <c r="J17" i="8" s="1"/>
  <c r="K17" i="8" s="1"/>
  <c r="L17" i="8" s="1"/>
  <c r="M17" i="8" s="1"/>
  <c r="N17" i="8" s="1"/>
  <c r="O17" i="8" s="1"/>
  <c r="P17" i="8" s="1"/>
  <c r="Q17" i="8" s="1"/>
  <c r="R17" i="8" s="1"/>
  <c r="S17" i="8" s="1"/>
  <c r="T17" i="8" s="1"/>
  <c r="U17" i="8" s="1"/>
  <c r="V17" i="8" s="1"/>
  <c r="W17" i="8" s="1"/>
  <c r="X17" i="8" s="1"/>
  <c r="Y17" i="8" s="1"/>
  <c r="Z17" i="8" s="1"/>
  <c r="AA17" i="8" s="1"/>
  <c r="AB17" i="8" s="1"/>
  <c r="AC17" i="8" s="1"/>
  <c r="AD17" i="8" s="1"/>
  <c r="AE17" i="8" s="1"/>
  <c r="AF17" i="8" s="1"/>
  <c r="AG17" i="8" s="1"/>
  <c r="AH17" i="8" s="1"/>
  <c r="AI17" i="8" s="1"/>
  <c r="D36" i="4"/>
  <c r="E16" i="8"/>
  <c r="F16" i="8" s="1"/>
  <c r="G16" i="8" s="1"/>
  <c r="H16" i="8" s="1"/>
  <c r="I16" i="8" s="1"/>
  <c r="J16" i="8" s="1"/>
  <c r="K16" i="8" s="1"/>
  <c r="L16" i="8" s="1"/>
  <c r="M16" i="8" s="1"/>
  <c r="N16" i="8" s="1"/>
  <c r="O16" i="8" s="1"/>
  <c r="P16" i="8" s="1"/>
  <c r="Q16" i="8" s="1"/>
  <c r="R16" i="8" s="1"/>
  <c r="S16" i="8" s="1"/>
  <c r="T16" i="8" s="1"/>
  <c r="U16" i="8" s="1"/>
  <c r="V16" i="8" s="1"/>
  <c r="W16" i="8" s="1"/>
  <c r="X16" i="8" s="1"/>
  <c r="Y16" i="8" s="1"/>
  <c r="Z16" i="8" s="1"/>
  <c r="AA16" i="8" s="1"/>
  <c r="AB16" i="8" s="1"/>
  <c r="AC16" i="8" s="1"/>
  <c r="AD16" i="8" s="1"/>
  <c r="AE16" i="8" s="1"/>
  <c r="AF16" i="8" s="1"/>
  <c r="AG16" i="8" s="1"/>
  <c r="AH16" i="8" s="1"/>
  <c r="AI16" i="8" s="1"/>
  <c r="D26" i="4"/>
  <c r="E15" i="8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D15" i="8" s="1"/>
  <c r="AE15" i="8" s="1"/>
  <c r="AF15" i="8" s="1"/>
  <c r="AG15" i="8" s="1"/>
  <c r="AH15" i="8" s="1"/>
  <c r="AI15" i="8" s="1"/>
  <c r="D11" i="4"/>
  <c r="E13" i="8"/>
  <c r="B46" i="3"/>
  <c r="B49" i="3" s="1"/>
  <c r="B30" i="1"/>
  <c r="H29" i="1"/>
  <c r="I29" i="1" s="1"/>
  <c r="D29" i="1"/>
  <c r="H28" i="1"/>
  <c r="I28" i="1"/>
  <c r="D28" i="1"/>
  <c r="H27" i="1"/>
  <c r="I27" i="1"/>
  <c r="D27" i="1"/>
  <c r="H26" i="1"/>
  <c r="I26" i="1" s="1"/>
  <c r="D26" i="1"/>
  <c r="H25" i="1"/>
  <c r="I25" i="1" s="1"/>
  <c r="D25" i="1"/>
  <c r="H24" i="1"/>
  <c r="I24" i="1" s="1"/>
  <c r="D24" i="1"/>
  <c r="H23" i="1"/>
  <c r="I23" i="1" s="1"/>
  <c r="D23" i="1"/>
  <c r="B21" i="1"/>
  <c r="H20" i="1"/>
  <c r="I20" i="1"/>
  <c r="D20" i="1"/>
  <c r="H19" i="1"/>
  <c r="I19" i="1"/>
  <c r="D19" i="1"/>
  <c r="H18" i="1"/>
  <c r="I18" i="1" s="1"/>
  <c r="D18" i="1"/>
  <c r="H17" i="1"/>
  <c r="I17" i="1" s="1"/>
  <c r="I21" i="1" s="1"/>
  <c r="C35" i="1" s="1"/>
  <c r="D17" i="1"/>
  <c r="H16" i="1"/>
  <c r="I16" i="1" s="1"/>
  <c r="D16" i="1"/>
  <c r="H15" i="1"/>
  <c r="I15" i="1"/>
  <c r="D15" i="1"/>
  <c r="B13" i="1"/>
  <c r="I12" i="1"/>
  <c r="H12" i="1"/>
  <c r="D12" i="1"/>
  <c r="H11" i="1"/>
  <c r="I11" i="1" s="1"/>
  <c r="D11" i="1"/>
  <c r="H10" i="1"/>
  <c r="I10" i="1" s="1"/>
  <c r="D10" i="1"/>
  <c r="H9" i="1"/>
  <c r="I9" i="1" s="1"/>
  <c r="D9" i="1"/>
  <c r="H8" i="1"/>
  <c r="I8" i="1" s="1"/>
  <c r="D8" i="1"/>
  <c r="H7" i="1"/>
  <c r="I7" i="1"/>
  <c r="D7" i="1"/>
  <c r="H6" i="1"/>
  <c r="I6" i="1"/>
  <c r="D6" i="1"/>
  <c r="H5" i="1"/>
  <c r="I5" i="1"/>
  <c r="D5" i="1"/>
  <c r="C5" i="5"/>
  <c r="C10" i="5" s="1"/>
  <c r="C35" i="5" s="1"/>
  <c r="C37" i="5" s="1"/>
  <c r="B32" i="1"/>
  <c r="D46" i="4"/>
  <c r="D63" i="4" s="1"/>
  <c r="D51" i="4"/>
  <c r="C46" i="3"/>
  <c r="B17" i="2"/>
  <c r="B21" i="2"/>
  <c r="B74" i="8"/>
  <c r="B89" i="8"/>
  <c r="C77" i="8" l="1"/>
  <c r="AC8" i="8"/>
  <c r="C93" i="8"/>
  <c r="C94" i="8" s="1"/>
  <c r="D91" i="8" s="1"/>
  <c r="F32" i="8"/>
  <c r="B9" i="2"/>
  <c r="B11" i="2" s="1"/>
  <c r="B15" i="2" s="1"/>
  <c r="B23" i="2" s="1"/>
  <c r="C49" i="3"/>
  <c r="B32" i="2"/>
  <c r="B34" i="2" s="1"/>
  <c r="E84" i="8"/>
  <c r="E19" i="8"/>
  <c r="F13" i="8"/>
  <c r="G13" i="8" s="1"/>
  <c r="H13" i="8" s="1"/>
  <c r="D30" i="1"/>
  <c r="F30" i="8"/>
  <c r="F34" i="8" s="1"/>
  <c r="C78" i="8"/>
  <c r="C79" i="8" s="1"/>
  <c r="D77" i="8" s="1"/>
  <c r="I30" i="1"/>
  <c r="C36" i="1" s="1"/>
  <c r="D13" i="1"/>
  <c r="F69" i="8"/>
  <c r="I13" i="1"/>
  <c r="C34" i="1" s="1"/>
  <c r="C37" i="1" s="1"/>
  <c r="C58" i="8"/>
  <c r="C59" i="8" s="1"/>
  <c r="D21" i="1"/>
  <c r="E51" i="8"/>
  <c r="D66" i="8"/>
  <c r="G29" i="8" s="1"/>
  <c r="F19" i="8"/>
  <c r="AD8" i="8" l="1"/>
  <c r="C95" i="8"/>
  <c r="C96" i="8" s="1"/>
  <c r="D92" i="8"/>
  <c r="D93" i="8" s="1"/>
  <c r="D94" i="8" s="1"/>
  <c r="G19" i="8"/>
  <c r="G32" i="8"/>
  <c r="D56" i="8"/>
  <c r="D57" i="8"/>
  <c r="G69" i="8"/>
  <c r="F51" i="8"/>
  <c r="E66" i="8"/>
  <c r="H29" i="8" s="1"/>
  <c r="B56" i="2"/>
  <c r="B58" i="2" s="1"/>
  <c r="B50" i="2"/>
  <c r="B52" i="2" s="1"/>
  <c r="B44" i="2"/>
  <c r="B46" i="2" s="1"/>
  <c r="B68" i="2"/>
  <c r="B70" i="2" s="1"/>
  <c r="B74" i="2"/>
  <c r="B76" i="2" s="1"/>
  <c r="B62" i="2"/>
  <c r="B64" i="2" s="1"/>
  <c r="B38" i="2"/>
  <c r="B40" i="2" s="1"/>
  <c r="E6" i="8"/>
  <c r="D57" i="4"/>
  <c r="D59" i="4" s="1"/>
  <c r="D67" i="4" s="1"/>
  <c r="D73" i="4" s="1"/>
  <c r="C38" i="1"/>
  <c r="C39" i="1" s="1"/>
  <c r="F84" i="8"/>
  <c r="C80" i="8"/>
  <c r="C81" i="8" s="1"/>
  <c r="D76" i="8"/>
  <c r="I13" i="8"/>
  <c r="H19" i="8"/>
  <c r="AE8" i="8" l="1"/>
  <c r="D95" i="8"/>
  <c r="D96" i="8" s="1"/>
  <c r="E91" i="8"/>
  <c r="E93" i="8" s="1"/>
  <c r="E94" i="8" s="1"/>
  <c r="E92" i="8"/>
  <c r="G84" i="8"/>
  <c r="H69" i="8"/>
  <c r="B78" i="2"/>
  <c r="G28" i="8"/>
  <c r="D58" i="8"/>
  <c r="D59" i="8" s="1"/>
  <c r="D78" i="8"/>
  <c r="G30" i="8"/>
  <c r="F6" i="8"/>
  <c r="G6" i="8" s="1"/>
  <c r="E7" i="8"/>
  <c r="D79" i="8"/>
  <c r="G51" i="8"/>
  <c r="F66" i="8"/>
  <c r="I29" i="8" s="1"/>
  <c r="J13" i="8"/>
  <c r="I19" i="8"/>
  <c r="H32" i="8" l="1"/>
  <c r="AF8" i="8"/>
  <c r="E95" i="8"/>
  <c r="E96" i="8" s="1"/>
  <c r="F94" i="8" s="1"/>
  <c r="F92" i="8"/>
  <c r="F91" i="8"/>
  <c r="F93" i="8" s="1"/>
  <c r="D80" i="8"/>
  <c r="D81" i="8" s="1"/>
  <c r="E76" i="8"/>
  <c r="E77" i="8"/>
  <c r="G7" i="8"/>
  <c r="G10" i="8" s="1"/>
  <c r="G25" i="8" s="1"/>
  <c r="H6" i="8"/>
  <c r="E56" i="8"/>
  <c r="H28" i="8" s="1"/>
  <c r="E57" i="8"/>
  <c r="E58" i="8"/>
  <c r="E59" i="8" s="1"/>
  <c r="I32" i="8"/>
  <c r="G34" i="8"/>
  <c r="F7" i="8"/>
  <c r="F10" i="8" s="1"/>
  <c r="F25" i="8" s="1"/>
  <c r="E10" i="8"/>
  <c r="E25" i="8" s="1"/>
  <c r="E36" i="8" s="1"/>
  <c r="I69" i="8"/>
  <c r="H84" i="8"/>
  <c r="H51" i="8"/>
  <c r="G66" i="8"/>
  <c r="J29" i="8" s="1"/>
  <c r="K13" i="8"/>
  <c r="J19" i="8"/>
  <c r="F95" i="8" l="1"/>
  <c r="F96" i="8" s="1"/>
  <c r="G92" i="8"/>
  <c r="AG8" i="8"/>
  <c r="H66" i="8"/>
  <c r="K29" i="8" s="1"/>
  <c r="I51" i="8"/>
  <c r="F36" i="8"/>
  <c r="F38" i="8"/>
  <c r="F57" i="8"/>
  <c r="F56" i="8"/>
  <c r="I28" i="8" s="1"/>
  <c r="F58" i="8"/>
  <c r="F59" i="8"/>
  <c r="I6" i="8"/>
  <c r="H7" i="8"/>
  <c r="H10" i="8" s="1"/>
  <c r="H25" i="8" s="1"/>
  <c r="I84" i="8"/>
  <c r="G36" i="8"/>
  <c r="G38" i="8"/>
  <c r="G91" i="8"/>
  <c r="H30" i="8"/>
  <c r="H34" i="8" s="1"/>
  <c r="E78" i="8"/>
  <c r="E79" i="8" s="1"/>
  <c r="J69" i="8"/>
  <c r="L13" i="8"/>
  <c r="K19" i="8"/>
  <c r="AH8" i="8" l="1"/>
  <c r="E80" i="8"/>
  <c r="E81" i="8" s="1"/>
  <c r="F76" i="8"/>
  <c r="F77" i="8"/>
  <c r="K69" i="8"/>
  <c r="J84" i="8"/>
  <c r="H38" i="8"/>
  <c r="H36" i="8"/>
  <c r="J32" i="8"/>
  <c r="G93" i="8"/>
  <c r="G94" i="8" s="1"/>
  <c r="G56" i="8"/>
  <c r="J28" i="8" s="1"/>
  <c r="G57" i="8"/>
  <c r="G58" i="8"/>
  <c r="G59" i="8" s="1"/>
  <c r="J6" i="8"/>
  <c r="I7" i="8"/>
  <c r="I10" i="8" s="1"/>
  <c r="I25" i="8" s="1"/>
  <c r="I66" i="8"/>
  <c r="L29" i="8" s="1"/>
  <c r="J51" i="8"/>
  <c r="L19" i="8"/>
  <c r="M13" i="8"/>
  <c r="AI8" i="8" l="1"/>
  <c r="H56" i="8"/>
  <c r="K28" i="8" s="1"/>
  <c r="H57" i="8"/>
  <c r="H58" i="8"/>
  <c r="H59" i="8"/>
  <c r="G95" i="8"/>
  <c r="G96" i="8" s="1"/>
  <c r="H91" i="8"/>
  <c r="H92" i="8"/>
  <c r="K84" i="8"/>
  <c r="J66" i="8"/>
  <c r="M29" i="8" s="1"/>
  <c r="K51" i="8"/>
  <c r="L69" i="8"/>
  <c r="I30" i="8"/>
  <c r="I34" i="8" s="1"/>
  <c r="I38" i="8" s="1"/>
  <c r="F78" i="8"/>
  <c r="K6" i="8"/>
  <c r="J7" i="8"/>
  <c r="J10" i="8" s="1"/>
  <c r="J25" i="8" s="1"/>
  <c r="F79" i="8"/>
  <c r="N13" i="8"/>
  <c r="M19" i="8"/>
  <c r="L84" i="8" l="1"/>
  <c r="L51" i="8"/>
  <c r="K66" i="8"/>
  <c r="N29" i="8" s="1"/>
  <c r="F80" i="8"/>
  <c r="F81" i="8" s="1"/>
  <c r="G76" i="8"/>
  <c r="G77" i="8"/>
  <c r="M69" i="8"/>
  <c r="H93" i="8"/>
  <c r="H94" i="8" s="1"/>
  <c r="K32" i="8"/>
  <c r="L6" i="8"/>
  <c r="K7" i="8"/>
  <c r="K10" i="8" s="1"/>
  <c r="K25" i="8" s="1"/>
  <c r="I36" i="8"/>
  <c r="I58" i="8"/>
  <c r="I57" i="8"/>
  <c r="I59" i="8"/>
  <c r="I56" i="8"/>
  <c r="L28" i="8" s="1"/>
  <c r="N19" i="8"/>
  <c r="O13" i="8"/>
  <c r="H95" i="8" l="1"/>
  <c r="H96" i="8" s="1"/>
  <c r="I92" i="8"/>
  <c r="I91" i="8"/>
  <c r="J58" i="8"/>
  <c r="J59" i="8" s="1"/>
  <c r="J57" i="8"/>
  <c r="J56" i="8"/>
  <c r="M28" i="8" s="1"/>
  <c r="M51" i="8"/>
  <c r="L66" i="8"/>
  <c r="O29" i="8" s="1"/>
  <c r="M84" i="8"/>
  <c r="N69" i="8"/>
  <c r="L7" i="8"/>
  <c r="L10" i="8" s="1"/>
  <c r="L25" i="8" s="1"/>
  <c r="M6" i="8"/>
  <c r="J30" i="8"/>
  <c r="J34" i="8" s="1"/>
  <c r="G78" i="8"/>
  <c r="G79" i="8" s="1"/>
  <c r="O19" i="8"/>
  <c r="P13" i="8"/>
  <c r="O69" i="8" l="1"/>
  <c r="G80" i="8"/>
  <c r="G81" i="8" s="1"/>
  <c r="H76" i="8"/>
  <c r="H77" i="8"/>
  <c r="N84" i="8"/>
  <c r="N6" i="8"/>
  <c r="M7" i="8"/>
  <c r="M10" i="8" s="1"/>
  <c r="M25" i="8" s="1"/>
  <c r="L32" i="8"/>
  <c r="I93" i="8"/>
  <c r="I94" i="8" s="1"/>
  <c r="K58" i="8"/>
  <c r="K59" i="8" s="1"/>
  <c r="K56" i="8"/>
  <c r="N28" i="8" s="1"/>
  <c r="K57" i="8"/>
  <c r="J36" i="8"/>
  <c r="J38" i="8"/>
  <c r="N51" i="8"/>
  <c r="M66" i="8"/>
  <c r="P29" i="8" s="1"/>
  <c r="P19" i="8"/>
  <c r="Q13" i="8"/>
  <c r="L58" i="8" l="1"/>
  <c r="L59" i="8" s="1"/>
  <c r="L57" i="8"/>
  <c r="L56" i="8"/>
  <c r="O28" i="8" s="1"/>
  <c r="I95" i="8"/>
  <c r="I96" i="8" s="1"/>
  <c r="J91" i="8"/>
  <c r="J92" i="8"/>
  <c r="H78" i="8"/>
  <c r="K30" i="8"/>
  <c r="K34" i="8" s="1"/>
  <c r="N66" i="8"/>
  <c r="Q29" i="8" s="1"/>
  <c r="O51" i="8"/>
  <c r="H79" i="8"/>
  <c r="O6" i="8"/>
  <c r="N7" i="8"/>
  <c r="N10" i="8" s="1"/>
  <c r="N25" i="8" s="1"/>
  <c r="O84" i="8"/>
  <c r="P69" i="8"/>
  <c r="R13" i="8"/>
  <c r="Q19" i="8"/>
  <c r="Q69" i="8" l="1"/>
  <c r="M32" i="8"/>
  <c r="J93" i="8"/>
  <c r="J94" i="8" s="1"/>
  <c r="P6" i="8"/>
  <c r="O7" i="8"/>
  <c r="O10" i="8" s="1"/>
  <c r="O25" i="8" s="1"/>
  <c r="P51" i="8"/>
  <c r="O66" i="8"/>
  <c r="R29" i="8" s="1"/>
  <c r="K38" i="8"/>
  <c r="K36" i="8"/>
  <c r="H80" i="8"/>
  <c r="H81" i="8" s="1"/>
  <c r="I76" i="8"/>
  <c r="I77" i="8"/>
  <c r="M57" i="8"/>
  <c r="M56" i="8"/>
  <c r="P28" i="8" s="1"/>
  <c r="M58" i="8"/>
  <c r="M59" i="8" s="1"/>
  <c r="P84" i="8"/>
  <c r="S13" i="8"/>
  <c r="R19" i="8"/>
  <c r="Q6" i="8" l="1"/>
  <c r="P7" i="8"/>
  <c r="P10" i="8" s="1"/>
  <c r="P25" i="8" s="1"/>
  <c r="J95" i="8"/>
  <c r="J96" i="8" s="1"/>
  <c r="K91" i="8"/>
  <c r="K92" i="8"/>
  <c r="N57" i="8"/>
  <c r="N56" i="8"/>
  <c r="Q28" i="8" s="1"/>
  <c r="N58" i="8"/>
  <c r="N59" i="8" s="1"/>
  <c r="R69" i="8"/>
  <c r="Q84" i="8"/>
  <c r="I78" i="8"/>
  <c r="I79" i="8" s="1"/>
  <c r="L30" i="8"/>
  <c r="L34" i="8" s="1"/>
  <c r="P66" i="8"/>
  <c r="S29" i="8" s="1"/>
  <c r="Q51" i="8"/>
  <c r="S19" i="8"/>
  <c r="T13" i="8"/>
  <c r="I80" i="8" l="1"/>
  <c r="I81" i="8" s="1"/>
  <c r="J76" i="8"/>
  <c r="J77" i="8"/>
  <c r="Q66" i="8"/>
  <c r="T29" i="8" s="1"/>
  <c r="R51" i="8"/>
  <c r="K93" i="8"/>
  <c r="K94" i="8" s="1"/>
  <c r="N32" i="8"/>
  <c r="S69" i="8"/>
  <c r="O58" i="8"/>
  <c r="O59" i="8"/>
  <c r="O56" i="8"/>
  <c r="R28" i="8" s="1"/>
  <c r="O57" i="8"/>
  <c r="Q7" i="8"/>
  <c r="Q10" i="8" s="1"/>
  <c r="Q25" i="8" s="1"/>
  <c r="R6" i="8"/>
  <c r="R84" i="8"/>
  <c r="L38" i="8"/>
  <c r="L36" i="8"/>
  <c r="T19" i="8"/>
  <c r="U13" i="8"/>
  <c r="K95" i="8" l="1"/>
  <c r="K96" i="8" s="1"/>
  <c r="L91" i="8"/>
  <c r="L92" i="8"/>
  <c r="R66" i="8"/>
  <c r="U29" i="8" s="1"/>
  <c r="S51" i="8"/>
  <c r="T69" i="8"/>
  <c r="S84" i="8"/>
  <c r="R7" i="8"/>
  <c r="R10" i="8" s="1"/>
  <c r="R25" i="8" s="1"/>
  <c r="S6" i="8"/>
  <c r="J78" i="8"/>
  <c r="J79" i="8" s="1"/>
  <c r="M30" i="8"/>
  <c r="M34" i="8" s="1"/>
  <c r="P56" i="8"/>
  <c r="S28" i="8" s="1"/>
  <c r="P58" i="8"/>
  <c r="P59" i="8" s="1"/>
  <c r="P57" i="8"/>
  <c r="U19" i="8"/>
  <c r="V13" i="8"/>
  <c r="Q58" i="8" l="1"/>
  <c r="Q59" i="8" s="1"/>
  <c r="Q56" i="8"/>
  <c r="T28" i="8" s="1"/>
  <c r="Q57" i="8"/>
  <c r="J80" i="8"/>
  <c r="J81" i="8" s="1"/>
  <c r="K77" i="8"/>
  <c r="K76" i="8"/>
  <c r="U69" i="8"/>
  <c r="S7" i="8"/>
  <c r="T6" i="8"/>
  <c r="S10" i="8"/>
  <c r="S25" i="8" s="1"/>
  <c r="S66" i="8"/>
  <c r="V29" i="8" s="1"/>
  <c r="T51" i="8"/>
  <c r="T84" i="8"/>
  <c r="O32" i="8"/>
  <c r="L93" i="8"/>
  <c r="L94" i="8" s="1"/>
  <c r="M36" i="8"/>
  <c r="M38" i="8"/>
  <c r="W13" i="8"/>
  <c r="V19" i="8"/>
  <c r="L95" i="8" l="1"/>
  <c r="L96" i="8" s="1"/>
  <c r="M91" i="8"/>
  <c r="M92" i="8"/>
  <c r="N30" i="8"/>
  <c r="N34" i="8" s="1"/>
  <c r="K78" i="8"/>
  <c r="U84" i="8"/>
  <c r="T7" i="8"/>
  <c r="T10" i="8" s="1"/>
  <c r="T25" i="8" s="1"/>
  <c r="U6" i="8"/>
  <c r="K79" i="8"/>
  <c r="R56" i="8"/>
  <c r="U28" i="8" s="1"/>
  <c r="R58" i="8"/>
  <c r="R59" i="8" s="1"/>
  <c r="R57" i="8"/>
  <c r="U51" i="8"/>
  <c r="T66" i="8"/>
  <c r="W29" i="8" s="1"/>
  <c r="V69" i="8"/>
  <c r="X13" i="8"/>
  <c r="W19" i="8"/>
  <c r="K80" i="8" l="1"/>
  <c r="K81" i="8" s="1"/>
  <c r="L77" i="8"/>
  <c r="L76" i="8"/>
  <c r="U7" i="8"/>
  <c r="U10" i="8" s="1"/>
  <c r="U25" i="8" s="1"/>
  <c r="V6" i="8"/>
  <c r="S56" i="8"/>
  <c r="V28" i="8" s="1"/>
  <c r="S57" i="8"/>
  <c r="S58" i="8"/>
  <c r="S59" i="8" s="1"/>
  <c r="W69" i="8"/>
  <c r="U66" i="8"/>
  <c r="X29" i="8" s="1"/>
  <c r="V51" i="8"/>
  <c r="N38" i="8"/>
  <c r="N36" i="8"/>
  <c r="M93" i="8"/>
  <c r="M94" i="8" s="1"/>
  <c r="P32" i="8"/>
  <c r="V84" i="8"/>
  <c r="Y13" i="8"/>
  <c r="X19" i="8"/>
  <c r="Y19" i="8" l="1"/>
  <c r="Z13" i="8"/>
  <c r="M95" i="8"/>
  <c r="M96" i="8" s="1"/>
  <c r="N91" i="8"/>
  <c r="N92" i="8"/>
  <c r="W84" i="8"/>
  <c r="L78" i="8"/>
  <c r="L79" i="8" s="1"/>
  <c r="O30" i="8"/>
  <c r="O34" i="8" s="1"/>
  <c r="X69" i="8"/>
  <c r="V10" i="8"/>
  <c r="V25" i="8" s="1"/>
  <c r="V7" i="8"/>
  <c r="W6" i="8"/>
  <c r="T58" i="8"/>
  <c r="T59" i="8"/>
  <c r="T56" i="8"/>
  <c r="W28" i="8" s="1"/>
  <c r="T57" i="8"/>
  <c r="W51" i="8"/>
  <c r="V66" i="8"/>
  <c r="Y29" i="8" s="1"/>
  <c r="AA13" i="8" l="1"/>
  <c r="Z19" i="8"/>
  <c r="L80" i="8"/>
  <c r="L81" i="8" s="1"/>
  <c r="M76" i="8"/>
  <c r="M77" i="8"/>
  <c r="X51" i="8"/>
  <c r="W66" i="8"/>
  <c r="Z29" i="8" s="1"/>
  <c r="X6" i="8"/>
  <c r="W7" i="8"/>
  <c r="W10" i="8" s="1"/>
  <c r="W25" i="8" s="1"/>
  <c r="O36" i="8"/>
  <c r="O38" i="8"/>
  <c r="X84" i="8"/>
  <c r="U56" i="8"/>
  <c r="X28" i="8" s="1"/>
  <c r="U58" i="8"/>
  <c r="U59" i="8" s="1"/>
  <c r="U57" i="8"/>
  <c r="N93" i="8"/>
  <c r="N94" i="8" s="1"/>
  <c r="Q32" i="8"/>
  <c r="Y69" i="8"/>
  <c r="AA19" i="8" l="1"/>
  <c r="AB13" i="8"/>
  <c r="N95" i="8"/>
  <c r="N96" i="8" s="1"/>
  <c r="O91" i="8"/>
  <c r="O92" i="8"/>
  <c r="Y6" i="8"/>
  <c r="X7" i="8"/>
  <c r="X10" i="8" s="1"/>
  <c r="X25" i="8" s="1"/>
  <c r="Z69" i="8"/>
  <c r="Y84" i="8"/>
  <c r="X66" i="8"/>
  <c r="AA29" i="8" s="1"/>
  <c r="Y51" i="8"/>
  <c r="V56" i="8"/>
  <c r="Y28" i="8" s="1"/>
  <c r="V58" i="8"/>
  <c r="V57" i="8"/>
  <c r="V59" i="8"/>
  <c r="P30" i="8"/>
  <c r="P34" i="8" s="1"/>
  <c r="M78" i="8"/>
  <c r="M79" i="8"/>
  <c r="Y7" i="8" l="1"/>
  <c r="Y10" i="8" s="1"/>
  <c r="Y25" i="8" s="1"/>
  <c r="Z6" i="8"/>
  <c r="AC13" i="8"/>
  <c r="AB19" i="8"/>
  <c r="M80" i="8"/>
  <c r="M81" i="8" s="1"/>
  <c r="N76" i="8"/>
  <c r="N77" i="8"/>
  <c r="Y66" i="8"/>
  <c r="AB29" i="8" s="1"/>
  <c r="Z51" i="8"/>
  <c r="P36" i="8"/>
  <c r="P38" i="8"/>
  <c r="W57" i="8"/>
  <c r="W58" i="8"/>
  <c r="W59" i="8" s="1"/>
  <c r="W56" i="8"/>
  <c r="Z28" i="8" s="1"/>
  <c r="Z84" i="8"/>
  <c r="AA69" i="8"/>
  <c r="O93" i="8"/>
  <c r="O94" i="8" s="1"/>
  <c r="R32" i="8"/>
  <c r="AD13" i="8" l="1"/>
  <c r="AC19" i="8"/>
  <c r="AA6" i="8"/>
  <c r="Z10" i="8"/>
  <c r="Z25" i="8" s="1"/>
  <c r="Z7" i="8"/>
  <c r="X57" i="8"/>
  <c r="X56" i="8"/>
  <c r="AA28" i="8" s="1"/>
  <c r="X58" i="8"/>
  <c r="X59" i="8" s="1"/>
  <c r="Z66" i="8"/>
  <c r="AC29" i="8" s="1"/>
  <c r="AA51" i="8"/>
  <c r="O95" i="8"/>
  <c r="O96" i="8" s="1"/>
  <c r="P92" i="8"/>
  <c r="P91" i="8"/>
  <c r="AB69" i="8"/>
  <c r="Q30" i="8"/>
  <c r="Q34" i="8" s="1"/>
  <c r="N78" i="8"/>
  <c r="N79" i="8" s="1"/>
  <c r="AA84" i="8"/>
  <c r="AB6" i="8" l="1"/>
  <c r="AA7" i="8"/>
  <c r="AA10" i="8" s="1"/>
  <c r="AA25" i="8" s="1"/>
  <c r="AD19" i="8"/>
  <c r="AE13" i="8"/>
  <c r="AB84" i="8"/>
  <c r="N80" i="8"/>
  <c r="N81" i="8" s="1"/>
  <c r="O76" i="8"/>
  <c r="O77" i="8"/>
  <c r="AA66" i="8"/>
  <c r="AD29" i="8" s="1"/>
  <c r="AB51" i="8"/>
  <c r="Q38" i="8"/>
  <c r="Q36" i="8"/>
  <c r="Y57" i="8"/>
  <c r="Y56" i="8"/>
  <c r="AB28" i="8" s="1"/>
  <c r="Y58" i="8"/>
  <c r="Y59" i="8" s="1"/>
  <c r="AC69" i="8"/>
  <c r="P93" i="8"/>
  <c r="P94" i="8" s="1"/>
  <c r="S32" i="8"/>
  <c r="AC6" i="8" l="1"/>
  <c r="AB7" i="8"/>
  <c r="AB10" i="8" s="1"/>
  <c r="AB25" i="8" s="1"/>
  <c r="AE19" i="8"/>
  <c r="AF13" i="8"/>
  <c r="Z56" i="8"/>
  <c r="AC28" i="8" s="1"/>
  <c r="Z57" i="8"/>
  <c r="Z58" i="8"/>
  <c r="Z59" i="8"/>
  <c r="AD69" i="8"/>
  <c r="R30" i="8"/>
  <c r="R34" i="8" s="1"/>
  <c r="O78" i="8"/>
  <c r="O79" i="8" s="1"/>
  <c r="P95" i="8"/>
  <c r="P96" i="8" s="1"/>
  <c r="Q92" i="8"/>
  <c r="Q91" i="8"/>
  <c r="AC51" i="8"/>
  <c r="AB66" i="8"/>
  <c r="AE29" i="8" s="1"/>
  <c r="AC84" i="8"/>
  <c r="AD6" i="8" l="1"/>
  <c r="AC7" i="8"/>
  <c r="AC10" i="8"/>
  <c r="AC25" i="8" s="1"/>
  <c r="AF19" i="8"/>
  <c r="AG13" i="8"/>
  <c r="AD84" i="8"/>
  <c r="AD51" i="8"/>
  <c r="AC66" i="8"/>
  <c r="AF29" i="8" s="1"/>
  <c r="Q93" i="8"/>
  <c r="Q94" i="8" s="1"/>
  <c r="T32" i="8"/>
  <c r="O80" i="8"/>
  <c r="O81" i="8" s="1"/>
  <c r="P77" i="8"/>
  <c r="P76" i="8"/>
  <c r="AE69" i="8"/>
  <c r="AA58" i="8"/>
  <c r="AA59" i="8" s="1"/>
  <c r="AA56" i="8"/>
  <c r="AD28" i="8" s="1"/>
  <c r="AA57" i="8"/>
  <c r="R38" i="8"/>
  <c r="R36" i="8"/>
  <c r="AE6" i="8" l="1"/>
  <c r="AD7" i="8"/>
  <c r="AD10" i="8"/>
  <c r="AD25" i="8" s="1"/>
  <c r="AH13" i="8"/>
  <c r="AG19" i="8"/>
  <c r="Q95" i="8"/>
  <c r="Q96" i="8" s="1"/>
  <c r="R91" i="8"/>
  <c r="R92" i="8"/>
  <c r="AB56" i="8"/>
  <c r="AE28" i="8" s="1"/>
  <c r="AB57" i="8"/>
  <c r="AB58" i="8"/>
  <c r="AB59" i="8" s="1"/>
  <c r="AE51" i="8"/>
  <c r="AD66" i="8"/>
  <c r="AG29" i="8" s="1"/>
  <c r="AF69" i="8"/>
  <c r="P78" i="8"/>
  <c r="P79" i="8" s="1"/>
  <c r="S30" i="8"/>
  <c r="S34" i="8" s="1"/>
  <c r="AE84" i="8"/>
  <c r="AF6" i="8" l="1"/>
  <c r="AE7" i="8"/>
  <c r="AE10" i="8" s="1"/>
  <c r="AE25" i="8" s="1"/>
  <c r="AI13" i="8"/>
  <c r="AI19" i="8" s="1"/>
  <c r="AH19" i="8"/>
  <c r="AC56" i="8"/>
  <c r="AF28" i="8" s="1"/>
  <c r="AC58" i="8"/>
  <c r="AC59" i="8" s="1"/>
  <c r="AC57" i="8"/>
  <c r="S36" i="8"/>
  <c r="S38" i="8"/>
  <c r="P80" i="8"/>
  <c r="P81" i="8" s="1"/>
  <c r="Q76" i="8"/>
  <c r="Q77" i="8"/>
  <c r="AG69" i="8"/>
  <c r="R93" i="8"/>
  <c r="R94" i="8" s="1"/>
  <c r="U32" i="8"/>
  <c r="AF84" i="8"/>
  <c r="AF51" i="8"/>
  <c r="AE66" i="8"/>
  <c r="AH29" i="8" s="1"/>
  <c r="AG6" i="8" l="1"/>
  <c r="AF7" i="8"/>
  <c r="AF10" i="8"/>
  <c r="AF25" i="8" s="1"/>
  <c r="R95" i="8"/>
  <c r="R96" i="8" s="1"/>
  <c r="S92" i="8"/>
  <c r="S91" i="8"/>
  <c r="AD57" i="8"/>
  <c r="AD58" i="8"/>
  <c r="AD59" i="8" s="1"/>
  <c r="AD56" i="8"/>
  <c r="AG28" i="8" s="1"/>
  <c r="Q78" i="8"/>
  <c r="Q79" i="8" s="1"/>
  <c r="T30" i="8"/>
  <c r="T34" i="8" s="1"/>
  <c r="AG84" i="8"/>
  <c r="AF66" i="8"/>
  <c r="AI29" i="8" s="1"/>
  <c r="AG51" i="8"/>
  <c r="AH69" i="8"/>
  <c r="AH6" i="8" l="1"/>
  <c r="AG7" i="8"/>
  <c r="AG10" i="8" s="1"/>
  <c r="AG25" i="8" s="1"/>
  <c r="Q80" i="8"/>
  <c r="Q81" i="8" s="1"/>
  <c r="R77" i="8"/>
  <c r="R76" i="8"/>
  <c r="AG66" i="8"/>
  <c r="AH51" i="8"/>
  <c r="AI69" i="8"/>
  <c r="AE56" i="8"/>
  <c r="AH28" i="8" s="1"/>
  <c r="AE58" i="8"/>
  <c r="AE59" i="8" s="1"/>
  <c r="AE57" i="8"/>
  <c r="AH84" i="8"/>
  <c r="S93" i="8"/>
  <c r="S94" i="8" s="1"/>
  <c r="V32" i="8"/>
  <c r="T36" i="8"/>
  <c r="T38" i="8"/>
  <c r="AI6" i="8" l="1"/>
  <c r="AH7" i="8"/>
  <c r="AH10" i="8"/>
  <c r="AH25" i="8" s="1"/>
  <c r="AF56" i="8"/>
  <c r="AI28" i="8" s="1"/>
  <c r="AF57" i="8"/>
  <c r="AF58" i="8"/>
  <c r="AF59" i="8" s="1"/>
  <c r="S95" i="8"/>
  <c r="S96" i="8" s="1"/>
  <c r="T92" i="8"/>
  <c r="T91" i="8"/>
  <c r="AH66" i="8"/>
  <c r="AI51" i="8"/>
  <c r="AI84" i="8"/>
  <c r="R78" i="8"/>
  <c r="R79" i="8" s="1"/>
  <c r="U30" i="8"/>
  <c r="U34" i="8" s="1"/>
  <c r="AI7" i="8" l="1"/>
  <c r="AI10" i="8"/>
  <c r="AI25" i="8" s="1"/>
  <c r="R80" i="8"/>
  <c r="R81" i="8" s="1"/>
  <c r="S76" i="8"/>
  <c r="S77" i="8"/>
  <c r="AG57" i="8"/>
  <c r="AG56" i="8"/>
  <c r="AG58" i="8"/>
  <c r="AG59" i="8" s="1"/>
  <c r="T93" i="8"/>
  <c r="T94" i="8" s="1"/>
  <c r="W32" i="8"/>
  <c r="AI66" i="8"/>
  <c r="U36" i="8"/>
  <c r="U38" i="8"/>
  <c r="T95" i="8" l="1"/>
  <c r="T96" i="8" s="1"/>
  <c r="U92" i="8"/>
  <c r="U91" i="8"/>
  <c r="AH56" i="8"/>
  <c r="AH58" i="8"/>
  <c r="AH59" i="8" s="1"/>
  <c r="AH57" i="8"/>
  <c r="V30" i="8"/>
  <c r="V34" i="8" s="1"/>
  <c r="S78" i="8"/>
  <c r="S79" i="8" s="1"/>
  <c r="V38" i="8" l="1"/>
  <c r="V36" i="8"/>
  <c r="AI57" i="8"/>
  <c r="AI56" i="8"/>
  <c r="AI58" i="8"/>
  <c r="AI59" i="8" s="1"/>
  <c r="X32" i="8"/>
  <c r="U93" i="8"/>
  <c r="U94" i="8" s="1"/>
  <c r="S80" i="8"/>
  <c r="S81" i="8" s="1"/>
  <c r="T77" i="8"/>
  <c r="T76" i="8"/>
  <c r="U95" i="8" l="1"/>
  <c r="U96" i="8" s="1"/>
  <c r="V92" i="8"/>
  <c r="V91" i="8"/>
  <c r="T78" i="8"/>
  <c r="T79" i="8" s="1"/>
  <c r="W30" i="8"/>
  <c r="W34" i="8" s="1"/>
  <c r="T80" i="8" l="1"/>
  <c r="T81" i="8" s="1"/>
  <c r="U77" i="8"/>
  <c r="U76" i="8"/>
  <c r="W36" i="8"/>
  <c r="W38" i="8"/>
  <c r="V93" i="8"/>
  <c r="V94" i="8" s="1"/>
  <c r="Y32" i="8"/>
  <c r="V95" i="8" l="1"/>
  <c r="V96" i="8" s="1"/>
  <c r="W91" i="8"/>
  <c r="Z32" i="8" s="1"/>
  <c r="W92" i="8"/>
  <c r="U78" i="8"/>
  <c r="U79" i="8" s="1"/>
  <c r="X30" i="8"/>
  <c r="X34" i="8" s="1"/>
  <c r="U80" i="8" l="1"/>
  <c r="U81" i="8" s="1"/>
  <c r="V77" i="8"/>
  <c r="V76" i="8"/>
  <c r="W93" i="8"/>
  <c r="W94" i="8" s="1"/>
  <c r="X36" i="8"/>
  <c r="X38" i="8"/>
  <c r="W95" i="8" l="1"/>
  <c r="W96" i="8" s="1"/>
  <c r="X91" i="8"/>
  <c r="AA32" i="8" s="1"/>
  <c r="X92" i="8"/>
  <c r="V78" i="8"/>
  <c r="V79" i="8" s="1"/>
  <c r="Y30" i="8"/>
  <c r="Y34" i="8" s="1"/>
  <c r="V80" i="8" l="1"/>
  <c r="V81" i="8" s="1"/>
  <c r="W76" i="8"/>
  <c r="Z30" i="8" s="1"/>
  <c r="Z34" i="8" s="1"/>
  <c r="W77" i="8"/>
  <c r="Y38" i="8"/>
  <c r="Y36" i="8"/>
  <c r="X93" i="8"/>
  <c r="X94" i="8" s="1"/>
  <c r="Z38" i="8" l="1"/>
  <c r="Z36" i="8"/>
  <c r="W78" i="8"/>
  <c r="X95" i="8"/>
  <c r="X96" i="8" s="1"/>
  <c r="Y91" i="8"/>
  <c r="AB32" i="8" s="1"/>
  <c r="Y92" i="8"/>
  <c r="W79" i="8"/>
  <c r="W80" i="8" l="1"/>
  <c r="W81" i="8" s="1"/>
  <c r="X77" i="8"/>
  <c r="X76" i="8"/>
  <c r="AA30" i="8" s="1"/>
  <c r="AA34" i="8" s="1"/>
  <c r="Y93" i="8"/>
  <c r="Y94" i="8"/>
  <c r="AA38" i="8" l="1"/>
  <c r="AA36" i="8"/>
  <c r="X78" i="8"/>
  <c r="Y95" i="8"/>
  <c r="Y96" i="8" s="1"/>
  <c r="Z91" i="8"/>
  <c r="AC32" i="8" s="1"/>
  <c r="Z92" i="8"/>
  <c r="X79" i="8"/>
  <c r="X80" i="8" l="1"/>
  <c r="X81" i="8" s="1"/>
  <c r="Y76" i="8"/>
  <c r="AB30" i="8" s="1"/>
  <c r="AB34" i="8" s="1"/>
  <c r="Y77" i="8"/>
  <c r="Z93" i="8"/>
  <c r="Z94" i="8" s="1"/>
  <c r="AB38" i="8" l="1"/>
  <c r="AB36" i="8"/>
  <c r="Z95" i="8"/>
  <c r="Z96" i="8" s="1"/>
  <c r="AA91" i="8"/>
  <c r="AD32" i="8" s="1"/>
  <c r="AA92" i="8"/>
  <c r="Y78" i="8"/>
  <c r="Y79" i="8" s="1"/>
  <c r="Y80" i="8" l="1"/>
  <c r="Y81" i="8" s="1"/>
  <c r="Z77" i="8"/>
  <c r="Z76" i="8"/>
  <c r="AA93" i="8"/>
  <c r="AA94" i="8" s="1"/>
  <c r="Z78" i="8" l="1"/>
  <c r="AC30" i="8"/>
  <c r="AC34" i="8" s="1"/>
  <c r="AA95" i="8"/>
  <c r="AA96" i="8" s="1"/>
  <c r="AB91" i="8"/>
  <c r="AE32" i="8" s="1"/>
  <c r="AB92" i="8"/>
  <c r="Z79" i="8"/>
  <c r="AC36" i="8" l="1"/>
  <c r="AC38" i="8"/>
  <c r="Z80" i="8"/>
  <c r="Z81" i="8" s="1"/>
  <c r="AA77" i="8"/>
  <c r="AA76" i="8"/>
  <c r="AB93" i="8"/>
  <c r="AB94" i="8" s="1"/>
  <c r="AA78" i="8" l="1"/>
  <c r="AD30" i="8"/>
  <c r="AD34" i="8" s="1"/>
  <c r="AB95" i="8"/>
  <c r="AB96" i="8" s="1"/>
  <c r="AC91" i="8"/>
  <c r="AF32" i="8" s="1"/>
  <c r="AC92" i="8"/>
  <c r="AA79" i="8"/>
  <c r="AD38" i="8" l="1"/>
  <c r="AD36" i="8"/>
  <c r="AA80" i="8"/>
  <c r="AA81" i="8" s="1"/>
  <c r="AB76" i="8"/>
  <c r="AE30" i="8" s="1"/>
  <c r="AE34" i="8" s="1"/>
  <c r="AB77" i="8"/>
  <c r="AC93" i="8"/>
  <c r="AC94" i="8" s="1"/>
  <c r="AE38" i="8" l="1"/>
  <c r="AE36" i="8"/>
  <c r="AC95" i="8"/>
  <c r="AC96" i="8" s="1"/>
  <c r="AD91" i="8"/>
  <c r="AG32" i="8" s="1"/>
  <c r="AD92" i="8"/>
  <c r="AB78" i="8"/>
  <c r="AB79" i="8" s="1"/>
  <c r="AB80" i="8" l="1"/>
  <c r="AB81" i="8" s="1"/>
  <c r="AC76" i="8"/>
  <c r="AC77" i="8"/>
  <c r="AD93" i="8"/>
  <c r="AD94" i="8" s="1"/>
  <c r="AC78" i="8" l="1"/>
  <c r="AF30" i="8"/>
  <c r="AF34" i="8" s="1"/>
  <c r="AC79" i="8"/>
  <c r="AD95" i="8"/>
  <c r="AD96" i="8" s="1"/>
  <c r="AE91" i="8"/>
  <c r="AH32" i="8" s="1"/>
  <c r="AE92" i="8"/>
  <c r="AF36" i="8" l="1"/>
  <c r="AF38" i="8"/>
  <c r="AE93" i="8"/>
  <c r="AE94" i="8"/>
  <c r="AC80" i="8"/>
  <c r="AC81" i="8" s="1"/>
  <c r="AD76" i="8"/>
  <c r="AG30" i="8" s="1"/>
  <c r="AG34" i="8" s="1"/>
  <c r="AD77" i="8"/>
  <c r="AG38" i="8" l="1"/>
  <c r="AG36" i="8"/>
  <c r="AD78" i="8"/>
  <c r="AD79" i="8"/>
  <c r="AE95" i="8"/>
  <c r="AE96" i="8" s="1"/>
  <c r="AF92" i="8"/>
  <c r="AF91" i="8"/>
  <c r="AI32" i="8" s="1"/>
  <c r="AF93" i="8" l="1"/>
  <c r="AF94" i="8"/>
  <c r="AD80" i="8"/>
  <c r="AD81" i="8" s="1"/>
  <c r="AE76" i="8"/>
  <c r="AH30" i="8" s="1"/>
  <c r="AH34" i="8" s="1"/>
  <c r="AE77" i="8"/>
  <c r="AH38" i="8" l="1"/>
  <c r="AH36" i="8"/>
  <c r="AE78" i="8"/>
  <c r="AE79" i="8"/>
  <c r="AF95" i="8"/>
  <c r="AF96" i="8" s="1"/>
  <c r="AG92" i="8"/>
  <c r="AG91" i="8"/>
  <c r="AG93" i="8" l="1"/>
  <c r="AG94" i="8"/>
  <c r="AE80" i="8"/>
  <c r="AE81" i="8" s="1"/>
  <c r="AF76" i="8"/>
  <c r="AF77" i="8"/>
  <c r="AF78" i="8" l="1"/>
  <c r="AI30" i="8"/>
  <c r="AI34" i="8" s="1"/>
  <c r="AF79" i="8"/>
  <c r="AG95" i="8"/>
  <c r="AG96" i="8" s="1"/>
  <c r="AH92" i="8"/>
  <c r="AH91" i="8"/>
  <c r="AH93" i="8" s="1"/>
  <c r="AI38" i="8" l="1"/>
  <c r="AI36" i="8"/>
  <c r="AH94" i="8"/>
  <c r="AF80" i="8"/>
  <c r="AF81" i="8" s="1"/>
  <c r="AG77" i="8"/>
  <c r="AG76" i="8"/>
  <c r="AG78" i="8" s="1"/>
  <c r="AG79" i="8" l="1"/>
  <c r="AH95" i="8"/>
  <c r="AH96" i="8" s="1"/>
  <c r="AI92" i="8"/>
  <c r="AI91" i="8"/>
  <c r="AI93" i="8" s="1"/>
  <c r="AI94" i="8" l="1"/>
  <c r="AG80" i="8"/>
  <c r="AG81" i="8" s="1"/>
  <c r="AH76" i="8"/>
  <c r="AH77" i="8"/>
  <c r="AH78" i="8" l="1"/>
  <c r="AH79" i="8"/>
  <c r="AI95" i="8"/>
  <c r="AI96" i="8" s="1"/>
  <c r="AH80" i="8" l="1"/>
  <c r="AH81" i="8" s="1"/>
  <c r="AI76" i="8"/>
  <c r="AI77" i="8"/>
  <c r="AI78" i="8" l="1"/>
  <c r="AI79" i="8"/>
  <c r="AI80" i="8" l="1"/>
  <c r="AI81" i="8" s="1"/>
</calcChain>
</file>

<file path=xl/comments1.xml><?xml version="1.0" encoding="utf-8"?>
<comments xmlns="http://schemas.openxmlformats.org/spreadsheetml/2006/main">
  <authors>
    <author>Pat Thomson</author>
  </authors>
  <commentList>
    <comment ref="B45" authorId="0" shapeId="0">
      <text>
        <r>
          <rPr>
            <b/>
            <sz val="8"/>
            <color indexed="81"/>
            <rFont val="Tahoma"/>
            <family val="2"/>
          </rPr>
          <t>Public or private sector loan with only interest payments made.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>
      <text>
        <r>
          <rPr>
            <b/>
            <sz val="8"/>
            <color indexed="81"/>
            <rFont val="Tahoma"/>
            <family val="2"/>
          </rPr>
          <t>Public sector loan where principal and interest payments are deferred until specified year, usually when cash flow allows payment.</t>
        </r>
      </text>
    </comment>
    <comment ref="B47" authorId="0" shapeId="0">
      <text>
        <r>
          <rPr>
            <b/>
            <sz val="8"/>
            <color indexed="81"/>
            <rFont val="Tahoma"/>
            <family val="2"/>
          </rPr>
          <t>Deferred payment of developer fee.  May be up to 75% of fee and may carry no interest.  Usually 10 year term or less.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8" authorId="0" shapeId="0">
      <text>
        <r>
          <rPr>
            <b/>
            <sz val="8"/>
            <color indexed="81"/>
            <rFont val="Tahoma"/>
            <family val="2"/>
          </rPr>
          <t>Public sector loan where payments are based on a percentage of available cash flow.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<sst xmlns="http://schemas.openxmlformats.org/spreadsheetml/2006/main" count="476" uniqueCount="248">
  <si>
    <t>UNIT INFORMATION</t>
  </si>
  <si>
    <t>(Complete the yellow-shaded areas)</t>
  </si>
  <si>
    <t># of bedrooms per unit</t>
  </si>
  <si>
    <t># of units</t>
  </si>
  <si>
    <t>Finished Sq. Ft. per unit</t>
  </si>
  <si>
    <t>Total Sq. Ft.</t>
  </si>
  <si>
    <t># of baths per unit</t>
  </si>
  <si>
    <t>Gross monthly rent per unit</t>
  </si>
  <si>
    <t>Less tenant paid utility</t>
  </si>
  <si>
    <t>Net monthly rent per unit</t>
  </si>
  <si>
    <t>Total net monthly rent</t>
  </si>
  <si>
    <t>Sub-total</t>
  </si>
  <si>
    <t>MARKET RATE UNITS ONLY</t>
  </si>
  <si>
    <t>Subtotal</t>
  </si>
  <si>
    <t xml:space="preserve">For new construction, units must meet the following minimum requirements:                             Single Room Occupancy = 275 square feet                        Studio = 450 square feet                                                                       1-bedroom = 650 square feet                                             2-bedroom = 800 square feet                                  3-bedroom = 1,000 square feet  </t>
  </si>
  <si>
    <t xml:space="preserve">  Market Rate Units</t>
  </si>
  <si>
    <t>Total Net Monthly Rent:</t>
  </si>
  <si>
    <t xml:space="preserve">  Minus 7% Vacancy</t>
  </si>
  <si>
    <t>Adjusted Net Monthly Rent:</t>
  </si>
  <si>
    <t xml:space="preserve">  Other Monthly Income</t>
  </si>
  <si>
    <t>List source of other income:</t>
  </si>
  <si>
    <t>Multiplied by Number of Units</t>
  </si>
  <si>
    <t>(If you completed the table above, do not answer)</t>
  </si>
  <si>
    <t>Number of 1-Bedroom Units</t>
  </si>
  <si>
    <t>Number of 2-Bedroom Units</t>
  </si>
  <si>
    <t>Number of 3-Bedroom Units</t>
  </si>
  <si>
    <t>(If all units are comparable with the same # of bedrooms)</t>
  </si>
  <si>
    <t>Number of 4-Bedroom Units</t>
  </si>
  <si>
    <t>Number of 5-Bedroom Units</t>
  </si>
  <si>
    <t>DEVELOPMENT COST SCHEDULE</t>
  </si>
  <si>
    <t>Estimated Total Development Costs</t>
  </si>
  <si>
    <t>Land</t>
  </si>
  <si>
    <t>Existing Structures</t>
  </si>
  <si>
    <t>Demolition (new)</t>
  </si>
  <si>
    <t>Demolition (rehab)</t>
  </si>
  <si>
    <t>Site Grading, Clearing, etc.</t>
  </si>
  <si>
    <t>Off-site Improvements</t>
  </si>
  <si>
    <t>New Building Hard Costs</t>
  </si>
  <si>
    <t>Rehabilitation Hard Costs</t>
  </si>
  <si>
    <t>Construction Contingency</t>
  </si>
  <si>
    <t>Architect Design</t>
  </si>
  <si>
    <t>Architect Supervision</t>
  </si>
  <si>
    <t>Survey \ Engineering Fees</t>
  </si>
  <si>
    <t>Construction Insurance</t>
  </si>
  <si>
    <t>Construction Loan Interest</t>
  </si>
  <si>
    <t>Origination Fee</t>
  </si>
  <si>
    <t>Construction Period Taxes</t>
  </si>
  <si>
    <t>Environmental Study \ Review</t>
  </si>
  <si>
    <t>Market Study</t>
  </si>
  <si>
    <t>Real Estate Attorney</t>
  </si>
  <si>
    <t>Real Estate Consultant</t>
  </si>
  <si>
    <t>General Requirements</t>
  </si>
  <si>
    <t>Developer Overhead</t>
  </si>
  <si>
    <t>Developer Fee</t>
  </si>
  <si>
    <t>Title &amp; Recording</t>
  </si>
  <si>
    <t>Perm. Loan Origination Fee</t>
  </si>
  <si>
    <t>Counsel Fee</t>
  </si>
  <si>
    <t>Organizational</t>
  </si>
  <si>
    <t>Rent-up Reserves</t>
  </si>
  <si>
    <t>Operating Reserves</t>
  </si>
  <si>
    <t>Other:</t>
  </si>
  <si>
    <t>Total Residential Costs:</t>
  </si>
  <si>
    <t>Total Commercial Space Costs</t>
  </si>
  <si>
    <t>Total Development Costs</t>
  </si>
  <si>
    <t xml:space="preserve"> (Residential &amp; Non-Residential)</t>
  </si>
  <si>
    <t>Bridge Loan Expense</t>
  </si>
  <si>
    <t>Property Appraisal</t>
  </si>
  <si>
    <t>Consultant Fee</t>
  </si>
  <si>
    <t>Replacement Reserves</t>
  </si>
  <si>
    <t>ANNUAL OPERATING EXPENSE INFORMATION</t>
  </si>
  <si>
    <t>General and\or Administrative Expenses:</t>
  </si>
  <si>
    <t>Advertising</t>
  </si>
  <si>
    <t>Legal</t>
  </si>
  <si>
    <t>Accounting \ Auditing</t>
  </si>
  <si>
    <t>Security</t>
  </si>
  <si>
    <t>Management Fee</t>
  </si>
  <si>
    <t xml:space="preserve">Other (please list below): </t>
  </si>
  <si>
    <t xml:space="preserve">    Sub-total</t>
  </si>
  <si>
    <t>Operating Expenses:</t>
  </si>
  <si>
    <t>Trash Removal</t>
  </si>
  <si>
    <t>Electricity</t>
  </si>
  <si>
    <t>Water \ Sewer</t>
  </si>
  <si>
    <t>Gas</t>
  </si>
  <si>
    <t>Snow Removal</t>
  </si>
  <si>
    <t>Internet Service</t>
  </si>
  <si>
    <t>Office Supplies</t>
  </si>
  <si>
    <t>Salaries</t>
  </si>
  <si>
    <t>Other (please list below):</t>
  </si>
  <si>
    <t>Maintenance Expenses:</t>
  </si>
  <si>
    <t>Painting &amp; Repairs</t>
  </si>
  <si>
    <t>Exterminating</t>
  </si>
  <si>
    <t>Grounds \ Landscape</t>
  </si>
  <si>
    <t>Elevator</t>
  </si>
  <si>
    <t>Internet Maintenance Costs</t>
  </si>
  <si>
    <t>Other Expenses:</t>
  </si>
  <si>
    <t>Insurance</t>
  </si>
  <si>
    <t>Real Estate Taxes (estimated value x mill levy rate)</t>
  </si>
  <si>
    <t>Annual Commercial Space Expenses</t>
  </si>
  <si>
    <t>TOTAL ANNUAL EXPENSES:</t>
  </si>
  <si>
    <t>TOTAL ANNUAL EXPENSES + RESERVES</t>
  </si>
  <si>
    <t>NET ANNUAL CASH FLOW FROM OPERATIONS</t>
  </si>
  <si>
    <t>Net Monthly Gross Income</t>
  </si>
  <si>
    <t>Annual Income</t>
  </si>
  <si>
    <t>Less:</t>
  </si>
  <si>
    <t xml:space="preserve">  Total Operating Expense</t>
  </si>
  <si>
    <t xml:space="preserve">  Replacement Reserves</t>
  </si>
  <si>
    <t>Net Operating Income</t>
  </si>
  <si>
    <t xml:space="preserve">  Annual Debt Service</t>
  </si>
  <si>
    <t>Net Annual Cash Flow</t>
  </si>
  <si>
    <t>SOURCES &amp; USES: EQUITY GAP INFORMATION</t>
  </si>
  <si>
    <t>USES</t>
  </si>
  <si>
    <t>Other Uses (please list below):</t>
  </si>
  <si>
    <t>Total Uses</t>
  </si>
  <si>
    <t>SOURCES</t>
  </si>
  <si>
    <t>Conventional Loan</t>
  </si>
  <si>
    <t>HOME Funds</t>
  </si>
  <si>
    <t>FHLBank - Affordable Housing Program</t>
  </si>
  <si>
    <t>USDA - Rural Development</t>
  </si>
  <si>
    <t>CDBG Funds</t>
  </si>
  <si>
    <t>Tax Increment Financing</t>
  </si>
  <si>
    <t>Other Federal Loans</t>
  </si>
  <si>
    <t>Local Municipality Loan</t>
  </si>
  <si>
    <t>Deferred Developer Fee</t>
  </si>
  <si>
    <t>Owner Equity</t>
  </si>
  <si>
    <t>Other Sources (please list below):</t>
  </si>
  <si>
    <t>Total Sources</t>
  </si>
  <si>
    <t>Equity Gap</t>
  </si>
  <si>
    <t>Less Total Sources</t>
  </si>
  <si>
    <t>Funding Shortfall*</t>
  </si>
  <si>
    <t>*If project notes a funding shortfall, additional</t>
  </si>
  <si>
    <t>funds must be obtained from other sources</t>
  </si>
  <si>
    <t>or the project would not be viable for the</t>
  </si>
  <si>
    <t xml:space="preserve">affordability period. </t>
  </si>
  <si>
    <t>Total Operating Expenses</t>
  </si>
  <si>
    <t>(If all units are not comparable and have different #s of bedrooms)</t>
  </si>
  <si>
    <t>_</t>
  </si>
  <si>
    <t>AMORTIZATION IN YEARS</t>
  </si>
  <si>
    <t>LOAN AMOUNT</t>
  </si>
  <si>
    <t xml:space="preserve">INTEREST </t>
  </si>
  <si>
    <t>PRINCIPAL</t>
  </si>
  <si>
    <t>REMAINING PRINCIPAL</t>
  </si>
  <si>
    <t>INTEREST RATE</t>
  </si>
  <si>
    <t/>
  </si>
  <si>
    <t>PRO FORMA</t>
  </si>
  <si>
    <t>Per Month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</si>
  <si>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</si>
  <si>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</si>
  <si>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</si>
  <si>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</si>
  <si>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</si>
  <si>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</si>
  <si>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</si>
  <si>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</si>
  <si>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</si>
  <si>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</si>
  <si>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</si>
  <si>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</si>
  <si>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</si>
  <si>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</si>
  <si>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</si>
  <si>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Gross Rents</t>
  </si>
  <si>
    <t>Vacancy</t>
  </si>
  <si>
    <t xml:space="preserve">Other Income </t>
  </si>
  <si>
    <t>Total Income</t>
  </si>
  <si>
    <t>General and\or Administrative Expenses</t>
  </si>
  <si>
    <t>Operating Expenses</t>
  </si>
  <si>
    <t>Maintenance Expenses</t>
  </si>
  <si>
    <t>Other Expenses</t>
  </si>
  <si>
    <t xml:space="preserve">   Annual Amount per unit</t>
  </si>
  <si>
    <t xml:space="preserve">   Annual Escalation of Reserves</t>
  </si>
  <si>
    <t>Net Operating Income (NOI)</t>
  </si>
  <si>
    <t>Debt Information</t>
  </si>
  <si>
    <t>Amount</t>
  </si>
  <si>
    <t xml:space="preserve">Rate </t>
  </si>
  <si>
    <t>Term</t>
  </si>
  <si>
    <t xml:space="preserve">  Conventional Loan</t>
  </si>
  <si>
    <t xml:space="preserve">  Other (please list below):</t>
  </si>
  <si>
    <t>Total Debt Service</t>
  </si>
  <si>
    <t>Net Cash Flow</t>
  </si>
  <si>
    <t>Debt Service Coverage Ratio</t>
  </si>
  <si>
    <t>Revenue Increase per year</t>
  </si>
  <si>
    <t>Vacancy Rate per year</t>
  </si>
  <si>
    <t>Expense Increase per year</t>
  </si>
  <si>
    <t>TOTAL ANNUAL REPLACEMENT RESERVES</t>
  </si>
  <si>
    <t>PROPOSED PERMANENT FINANCING</t>
  </si>
  <si>
    <t>Rate</t>
  </si>
  <si>
    <t>Amortization</t>
  </si>
  <si>
    <t>Pymts. Begin</t>
  </si>
  <si>
    <t>Source</t>
  </si>
  <si>
    <t>Interest Only Loan</t>
  </si>
  <si>
    <t>Deferred Loan</t>
  </si>
  <si>
    <t>Amortiz.</t>
  </si>
  <si>
    <t>P&amp;I (Debt Service)</t>
  </si>
  <si>
    <t xml:space="preserve">  Deferred Loan</t>
  </si>
  <si>
    <t>INTEREST</t>
  </si>
  <si>
    <t>ORIGINAL LOAN</t>
  </si>
  <si>
    <t>LOAN TO AMORTIZE</t>
  </si>
  <si>
    <t>PAYMENT</t>
  </si>
  <si>
    <t xml:space="preserve">P&amp;I </t>
  </si>
  <si>
    <t>BEGINNING LOAN</t>
  </si>
  <si>
    <t>ACCRUED INTEREST</t>
  </si>
  <si>
    <t>REMAINING LOAN</t>
  </si>
  <si>
    <t>AMORT IN YEARS</t>
  </si>
  <si>
    <t>Year 16</t>
  </si>
  <si>
    <t>Year 17</t>
  </si>
  <si>
    <t>Year 18</t>
  </si>
  <si>
    <t>Year 19</t>
  </si>
  <si>
    <t>Year 20</t>
  </si>
  <si>
    <t>Contractor Overhead &amp; Profit</t>
  </si>
  <si>
    <t>Total # of Units</t>
  </si>
  <si>
    <t>Number of Single Room Occupancy (SRO) Units</t>
  </si>
  <si>
    <t xml:space="preserve">Number of Efficiency Units </t>
  </si>
  <si>
    <t>NON HTF-ASSISTED UNITS (May also be designated as Market Rate Units)</t>
  </si>
  <si>
    <t>NUMBER OF HTF-ASSISTED UNITS</t>
  </si>
  <si>
    <t>HTF Funds Requested</t>
  </si>
  <si>
    <t>Divided by Total Project Costs (HTF Eligible)</t>
  </si>
  <si>
    <t>Percent of HTF Funds to Total Project Costs</t>
  </si>
  <si>
    <t>Minimum # of HTF-Assisted Units using Pro Rata Method</t>
  </si>
  <si>
    <t>Minimum # of HTF-Assisted Units using Per Unit Subsidy Method</t>
  </si>
  <si>
    <t>Minimum # of HTF-Assisted Units</t>
  </si>
  <si>
    <t>NUMBER OF HTF-ASSISTED UNITS BY BEDROOM SIZE</t>
  </si>
  <si>
    <t>Multiplied by Percent of HTF Funds to Total Project Cost</t>
  </si>
  <si>
    <t>Number of SRO HTF-Assisted Units</t>
  </si>
  <si>
    <t>Number of Efficiency HTF-Assisted Units</t>
  </si>
  <si>
    <t>Number of 1-Bedroom HTF-Assisted Units</t>
  </si>
  <si>
    <t>Number of 2-Bedroom HTF-Assisted Units</t>
  </si>
  <si>
    <t>Number of 3-Bedroom HTF-Assisted Units</t>
  </si>
  <si>
    <t>Number of 4-Bedroom HTF-Assisted Units</t>
  </si>
  <si>
    <t>Number of 5-Bedroom HTF-Assisted Units</t>
  </si>
  <si>
    <t>Total Minimum # of HTF-Assisted Units</t>
  </si>
  <si>
    <t>Divided by HOME Per Unit Subsidy Maximum</t>
  </si>
  <si>
    <t>HTF Eligible Costs</t>
  </si>
  <si>
    <t>Non HTF Eligible Costs</t>
  </si>
  <si>
    <t>($350 per unit per year)</t>
  </si>
  <si>
    <t>HTF Funds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</si>
  <si>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</si>
  <si>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</si>
  <si>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</si>
  <si>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</si>
  <si>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</si>
  <si>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</si>
  <si>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</si>
  <si>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</si>
  <si>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</si>
  <si>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</si>
  <si>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HTF Units</t>
  </si>
  <si>
    <t>Non-HTF-Assisted Units</t>
  </si>
  <si>
    <t>HTF UNITS (Do not include Non HTF-assisted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</si>
</sst>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_);\(0\)"/>
  </numFmts>
  <fonts count="19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MT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 MT"/>
    </font>
    <font>
      <sz val="8"/>
      <color indexed="81"/>
      <name val="Tahoma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10"/>
      <color indexed="8"/>
      <name val="Arial"/>
    </font>
    <font>
      <b/>
      <sz val="10"/>
      <color indexed="8"/>
      <name val="Arial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9" fontId="18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3" fontId="2" fillId="2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42" fontId="0" fillId="2" borderId="0" xfId="0" applyNumberFormat="1" applyFill="1" applyProtection="1">
      <protection locked="0"/>
    </xf>
    <xf numFmtId="1" fontId="0" fillId="2" borderId="0" xfId="0" applyNumberFormat="1" applyFill="1" applyProtection="1">
      <protection locked="0"/>
    </xf>
    <xf numFmtId="42" fontId="2" fillId="2" borderId="3" xfId="0" applyNumberFormat="1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42" fontId="2" fillId="2" borderId="4" xfId="0" applyNumberFormat="1" applyFont="1" applyFill="1" applyBorder="1" applyProtection="1">
      <protection locked="0"/>
    </xf>
    <xf numFmtId="42" fontId="2" fillId="2" borderId="5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42" fontId="2" fillId="2" borderId="6" xfId="0" applyNumberFormat="1" applyFont="1" applyFill="1" applyBorder="1" applyProtection="1">
      <protection locked="0"/>
    </xf>
    <xf numFmtId="42" fontId="2" fillId="2" borderId="7" xfId="0" applyNumberFormat="1" applyFont="1" applyFill="1" applyBorder="1" applyProtection="1">
      <protection locked="0"/>
    </xf>
    <xf numFmtId="42" fontId="4" fillId="2" borderId="0" xfId="0" applyNumberFormat="1" applyFont="1" applyFill="1" applyProtection="1">
      <protection locked="0"/>
    </xf>
    <xf numFmtId="10" fontId="11" fillId="0" borderId="1" xfId="0" applyNumberFormat="1" applyFont="1" applyFill="1" applyBorder="1" applyAlignment="1" applyProtection="1">
      <alignment horizontal="center"/>
      <protection locked="0"/>
    </xf>
    <xf numFmtId="3" fontId="11" fillId="0" borderId="1" xfId="0" applyNumberFormat="1" applyFont="1" applyFill="1" applyBorder="1" applyProtection="1">
      <protection locked="0"/>
    </xf>
    <xf numFmtId="0" fontId="11" fillId="0" borderId="1" xfId="0" applyNumberFormat="1" applyFont="1" applyFill="1" applyBorder="1" applyProtection="1"/>
    <xf numFmtId="0" fontId="11" fillId="0" borderId="8" xfId="0" applyNumberFormat="1" applyFont="1" applyFill="1" applyBorder="1" applyProtection="1"/>
    <xf numFmtId="3" fontId="11" fillId="4" borderId="1" xfId="0" applyNumberFormat="1" applyFont="1" applyFill="1" applyBorder="1" applyProtection="1">
      <protection locked="0"/>
    </xf>
    <xf numFmtId="10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9" xfId="0" applyNumberFormat="1" applyFont="1" applyFill="1" applyBorder="1" applyAlignment="1" applyProtection="1">
      <alignment horizontal="center"/>
      <protection locked="0"/>
    </xf>
    <xf numFmtId="164" fontId="0" fillId="2" borderId="0" xfId="0" applyNumberFormat="1" applyFill="1" applyProtection="1"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2" fontId="2" fillId="0" borderId="0" xfId="0" applyNumberFormat="1" applyFont="1" applyBorder="1"/>
    <xf numFmtId="0" fontId="4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1" fontId="2" fillId="0" borderId="1" xfId="0" applyNumberFormat="1" applyFont="1" applyBorder="1" applyAlignment="1" applyProtection="1">
      <alignment horizontal="center"/>
    </xf>
    <xf numFmtId="0" fontId="2" fillId="0" borderId="8" xfId="0" applyFont="1" applyFill="1" applyBorder="1" applyAlignment="1" applyProtection="1"/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42" fontId="2" fillId="0" borderId="1" xfId="0" applyNumberFormat="1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8" xfId="0" applyFont="1" applyBorder="1" applyAlignment="1" applyProtection="1"/>
    <xf numFmtId="0" fontId="2" fillId="0" borderId="7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42" fontId="2" fillId="0" borderId="1" xfId="0" applyNumberFormat="1" applyFont="1" applyFill="1" applyBorder="1" applyProtection="1"/>
    <xf numFmtId="42" fontId="2" fillId="0" borderId="6" xfId="0" applyNumberFormat="1" applyFont="1" applyBorder="1" applyProtection="1"/>
    <xf numFmtId="42" fontId="2" fillId="0" borderId="7" xfId="0" applyNumberFormat="1" applyFont="1" applyBorder="1" applyProtection="1"/>
    <xf numFmtId="42" fontId="2" fillId="0" borderId="11" xfId="0" applyNumberFormat="1" applyFont="1" applyBorder="1" applyProtection="1"/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"/>
    </xf>
    <xf numFmtId="42" fontId="0" fillId="0" borderId="0" xfId="0" applyNumberFormat="1" applyFill="1" applyProtection="1"/>
    <xf numFmtId="9" fontId="0" fillId="0" borderId="0" xfId="0" applyNumberFormat="1" applyProtection="1"/>
    <xf numFmtId="42" fontId="0" fillId="0" borderId="0" xfId="0" applyNumberFormat="1" applyProtection="1"/>
    <xf numFmtId="0" fontId="0" fillId="0" borderId="0" xfId="0" applyNumberFormat="1" applyProtection="1"/>
    <xf numFmtId="0" fontId="0" fillId="0" borderId="11" xfId="0" applyBorder="1" applyProtection="1"/>
    <xf numFmtId="1" fontId="0" fillId="0" borderId="0" xfId="0" applyNumberFormat="1" applyFill="1" applyProtection="1"/>
    <xf numFmtId="0" fontId="6" fillId="0" borderId="9" xfId="0" applyFont="1" applyBorder="1" applyAlignment="1" applyProtection="1">
      <alignment horizontal="center" wrapText="1"/>
    </xf>
    <xf numFmtId="0" fontId="2" fillId="0" borderId="9" xfId="0" applyFont="1" applyBorder="1" applyProtection="1"/>
    <xf numFmtId="0" fontId="2" fillId="0" borderId="3" xfId="0" applyFont="1" applyBorder="1" applyProtection="1"/>
    <xf numFmtId="0" fontId="4" fillId="0" borderId="3" xfId="0" applyFont="1" applyBorder="1" applyProtection="1"/>
    <xf numFmtId="42" fontId="2" fillId="3" borderId="3" xfId="0" applyNumberFormat="1" applyFont="1" applyFill="1" applyBorder="1" applyProtection="1"/>
    <xf numFmtId="42" fontId="2" fillId="0" borderId="12" xfId="0" applyNumberFormat="1" applyFont="1" applyBorder="1" applyProtection="1"/>
    <xf numFmtId="0" fontId="4" fillId="0" borderId="0" xfId="0" applyFont="1" applyProtection="1"/>
    <xf numFmtId="0" fontId="4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horizontal="center" wrapText="1"/>
    </xf>
    <xf numFmtId="0" fontId="2" fillId="0" borderId="0" xfId="0" applyFont="1" applyAlignment="1" applyProtection="1">
      <alignment wrapText="1"/>
    </xf>
    <xf numFmtId="42" fontId="2" fillId="0" borderId="0" xfId="0" applyNumberFormat="1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9" fontId="2" fillId="0" borderId="0" xfId="0" applyNumberFormat="1" applyFont="1" applyFill="1" applyProtection="1"/>
    <xf numFmtId="0" fontId="5" fillId="0" borderId="0" xfId="0" applyFont="1" applyFill="1" applyProtection="1"/>
    <xf numFmtId="42" fontId="2" fillId="0" borderId="0" xfId="0" applyNumberFormat="1" applyFont="1" applyProtection="1"/>
    <xf numFmtId="9" fontId="2" fillId="0" borderId="0" xfId="2" applyFont="1" applyAlignment="1" applyProtection="1">
      <alignment horizontal="center"/>
    </xf>
    <xf numFmtId="0" fontId="3" fillId="0" borderId="0" xfId="0" applyFont="1" applyProtection="1"/>
    <xf numFmtId="42" fontId="3" fillId="0" borderId="0" xfId="0" applyNumberFormat="1" applyFont="1" applyProtection="1"/>
    <xf numFmtId="42" fontId="3" fillId="0" borderId="6" xfId="0" applyNumberFormat="1" applyFont="1" applyFill="1" applyBorder="1" applyProtection="1"/>
    <xf numFmtId="42" fontId="3" fillId="0" borderId="0" xfId="0" applyNumberFormat="1" applyFont="1" applyFill="1" applyBorder="1" applyProtection="1"/>
    <xf numFmtId="42" fontId="3" fillId="0" borderId="6" xfId="0" applyNumberFormat="1" applyFont="1" applyBorder="1" applyProtection="1"/>
    <xf numFmtId="42" fontId="3" fillId="0" borderId="11" xfId="0" applyNumberFormat="1" applyFont="1" applyBorder="1" applyProtection="1"/>
    <xf numFmtId="0" fontId="8" fillId="0" borderId="0" xfId="0" applyFont="1" applyProtection="1"/>
    <xf numFmtId="42" fontId="2" fillId="0" borderId="6" xfId="0" applyNumberFormat="1" applyFont="1" applyFill="1" applyBorder="1" applyProtection="1"/>
    <xf numFmtId="42" fontId="4" fillId="0" borderId="0" xfId="0" applyNumberFormat="1" applyFont="1" applyFill="1" applyProtection="1"/>
    <xf numFmtId="42" fontId="4" fillId="0" borderId="11" xfId="0" applyNumberFormat="1" applyFont="1" applyBorder="1" applyProtection="1"/>
    <xf numFmtId="42" fontId="4" fillId="0" borderId="0" xfId="0" applyNumberFormat="1" applyFont="1" applyProtection="1"/>
    <xf numFmtId="44" fontId="3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42" fontId="8" fillId="0" borderId="0" xfId="0" applyNumberFormat="1" applyFont="1" applyProtection="1"/>
    <xf numFmtId="13" fontId="8" fillId="0" borderId="0" xfId="0" applyNumberFormat="1" applyFont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42" fontId="8" fillId="0" borderId="11" xfId="0" applyNumberFormat="1" applyFont="1" applyBorder="1" applyProtection="1"/>
    <xf numFmtId="0" fontId="6" fillId="0" borderId="0" xfId="0" applyFont="1" applyProtection="1"/>
    <xf numFmtId="9" fontId="14" fillId="0" borderId="0" xfId="2" applyFont="1" applyProtection="1"/>
    <xf numFmtId="0" fontId="8" fillId="0" borderId="0" xfId="0" applyFont="1" applyFill="1" applyProtection="1"/>
    <xf numFmtId="0" fontId="14" fillId="0" borderId="0" xfId="0" applyFont="1" applyFill="1" applyAlignment="1" applyProtection="1">
      <alignment horizontal="right"/>
    </xf>
    <xf numFmtId="0" fontId="8" fillId="0" borderId="13" xfId="0" applyFont="1" applyBorder="1" applyProtection="1"/>
    <xf numFmtId="0" fontId="8" fillId="0" borderId="14" xfId="0" applyFont="1" applyBorder="1" applyProtection="1"/>
    <xf numFmtId="2" fontId="8" fillId="0" borderId="15" xfId="0" applyNumberFormat="1" applyFont="1" applyFill="1" applyBorder="1" applyProtection="1"/>
    <xf numFmtId="0" fontId="8" fillId="0" borderId="16" xfId="0" applyFont="1" applyFill="1" applyBorder="1" applyProtection="1"/>
    <xf numFmtId="0" fontId="8" fillId="0" borderId="6" xfId="0" applyFont="1" applyBorder="1" applyProtection="1"/>
    <xf numFmtId="9" fontId="8" fillId="0" borderId="17" xfId="2" applyFont="1" applyFill="1" applyBorder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42" fontId="8" fillId="0" borderId="0" xfId="0" applyNumberFormat="1" applyFont="1" applyFill="1" applyProtection="1"/>
    <xf numFmtId="10" fontId="8" fillId="0" borderId="0" xfId="2" applyNumberFormat="1" applyFont="1" applyFill="1" applyProtection="1"/>
    <xf numFmtId="1" fontId="8" fillId="0" borderId="0" xfId="0" applyNumberFormat="1" applyFont="1" applyFill="1" applyProtection="1"/>
    <xf numFmtId="3" fontId="8" fillId="0" borderId="0" xfId="0" applyNumberFormat="1" applyFont="1" applyProtection="1"/>
    <xf numFmtId="0" fontId="5" fillId="0" borderId="0" xfId="0" applyFont="1" applyProtection="1"/>
    <xf numFmtId="10" fontId="8" fillId="0" borderId="0" xfId="0" applyNumberFormat="1" applyFont="1" applyFill="1" applyProtection="1"/>
    <xf numFmtId="1" fontId="5" fillId="0" borderId="0" xfId="0" applyNumberFormat="1" applyFont="1" applyFill="1" applyProtection="1"/>
    <xf numFmtId="0" fontId="5" fillId="0" borderId="6" xfId="0" applyFont="1" applyFill="1" applyBorder="1" applyProtection="1"/>
    <xf numFmtId="42" fontId="8" fillId="0" borderId="0" xfId="0" applyNumberFormat="1" applyFont="1" applyFill="1" applyBorder="1" applyProtection="1"/>
    <xf numFmtId="0" fontId="8" fillId="0" borderId="7" xfId="0" applyFont="1" applyBorder="1" applyProtection="1"/>
    <xf numFmtId="44" fontId="8" fillId="0" borderId="7" xfId="0" applyNumberFormat="1" applyFont="1" applyBorder="1" applyProtection="1"/>
    <xf numFmtId="3" fontId="8" fillId="0" borderId="7" xfId="0" applyNumberFormat="1" applyFont="1" applyBorder="1" applyProtection="1"/>
    <xf numFmtId="0" fontId="8" fillId="0" borderId="0" xfId="0" applyNumberFormat="1" applyFont="1" applyProtection="1"/>
    <xf numFmtId="40" fontId="8" fillId="0" borderId="0" xfId="0" applyNumberFormat="1" applyFont="1" applyProtection="1"/>
    <xf numFmtId="0" fontId="0" fillId="0" borderId="0" xfId="0" applyNumberFormat="1" applyFill="1" applyProtection="1"/>
    <xf numFmtId="0" fontId="10" fillId="0" borderId="0" xfId="0" applyNumberFormat="1" applyFont="1" applyFill="1" applyProtection="1"/>
    <xf numFmtId="0" fontId="11" fillId="0" borderId="0" xfId="0" applyNumberFormat="1" applyFont="1" applyFill="1" applyProtection="1"/>
    <xf numFmtId="0" fontId="12" fillId="0" borderId="0" xfId="0" applyNumberFormat="1" applyFont="1" applyFill="1" applyProtection="1"/>
    <xf numFmtId="0" fontId="11" fillId="0" borderId="1" xfId="0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 applyProtection="1">
      <alignment horizontal="center"/>
    </xf>
    <xf numFmtId="0" fontId="12" fillId="0" borderId="9" xfId="0" applyNumberFormat="1" applyFont="1" applyFill="1" applyBorder="1" applyAlignment="1" applyProtection="1">
      <alignment horizontal="center"/>
    </xf>
    <xf numFmtId="0" fontId="11" fillId="4" borderId="1" xfId="0" applyNumberFormat="1" applyFont="1" applyFill="1" applyBorder="1" applyAlignment="1" applyProtection="1">
      <alignment horizontal="center"/>
    </xf>
    <xf numFmtId="0" fontId="11" fillId="5" borderId="1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Protection="1"/>
    <xf numFmtId="0" fontId="11" fillId="6" borderId="1" xfId="0" applyNumberFormat="1" applyFont="1" applyFill="1" applyBorder="1" applyAlignment="1" applyProtection="1">
      <alignment horizontal="center"/>
    </xf>
    <xf numFmtId="0" fontId="0" fillId="0" borderId="9" xfId="0" applyNumberFormat="1" applyFill="1" applyBorder="1" applyProtection="1"/>
    <xf numFmtId="0" fontId="11" fillId="0" borderId="8" xfId="0" applyNumberFormat="1" applyFont="1" applyFill="1" applyBorder="1" applyAlignment="1" applyProtection="1">
      <alignment horizontal="center"/>
    </xf>
    <xf numFmtId="10" fontId="11" fillId="0" borderId="18" xfId="0" applyNumberFormat="1" applyFont="1" applyFill="1" applyBorder="1" applyAlignment="1" applyProtection="1">
      <alignment horizontal="center"/>
    </xf>
    <xf numFmtId="0" fontId="12" fillId="0" borderId="19" xfId="0" quotePrefix="1" applyNumberFormat="1" applyFont="1" applyFill="1" applyBorder="1" applyProtection="1"/>
    <xf numFmtId="0" fontId="0" fillId="0" borderId="10" xfId="0" applyNumberFormat="1" applyFill="1" applyBorder="1" applyProtection="1"/>
    <xf numFmtId="0" fontId="10" fillId="0" borderId="0" xfId="1" applyNumberFormat="1" applyFont="1" applyFill="1" applyProtection="1"/>
    <xf numFmtId="0" fontId="11" fillId="0" borderId="0" xfId="1" applyNumberFormat="1" applyFont="1" applyFill="1" applyProtection="1"/>
    <xf numFmtId="0" fontId="9" fillId="0" borderId="0" xfId="1" applyNumberFormat="1" applyProtection="1"/>
    <xf numFmtId="0" fontId="11" fillId="0" borderId="0" xfId="1" quotePrefix="1" applyNumberFormat="1" applyFont="1" applyFill="1" applyAlignment="1" applyProtection="1">
      <alignment horizontal="fill"/>
    </xf>
    <xf numFmtId="0" fontId="11" fillId="0" borderId="0" xfId="1" applyNumberFormat="1" applyFont="1" applyFill="1" applyAlignment="1" applyProtection="1">
      <alignment horizontal="left"/>
    </xf>
    <xf numFmtId="10" fontId="11" fillId="0" borderId="0" xfId="1" applyNumberFormat="1" applyFont="1" applyFill="1" applyProtection="1"/>
    <xf numFmtId="37" fontId="11" fillId="0" borderId="0" xfId="1" applyNumberFormat="1" applyFont="1" applyFill="1" applyProtection="1"/>
    <xf numFmtId="37" fontId="16" fillId="0" borderId="0" xfId="1" applyNumberFormat="1" applyFont="1" applyFill="1" applyProtection="1"/>
    <xf numFmtId="0" fontId="17" fillId="0" borderId="0" xfId="1" applyNumberFormat="1" applyFont="1" applyFill="1" applyAlignment="1" applyProtection="1">
      <alignment horizontal="left"/>
    </xf>
    <xf numFmtId="10" fontId="16" fillId="0" borderId="0" xfId="1" applyNumberFormat="1" applyFont="1" applyFill="1" applyProtection="1"/>
    <xf numFmtId="0" fontId="16" fillId="0" borderId="0" xfId="1" applyNumberFormat="1" applyFont="1" applyFill="1" applyProtection="1"/>
    <xf numFmtId="0" fontId="16" fillId="0" borderId="0" xfId="1" quotePrefix="1" applyNumberFormat="1" applyFont="1" applyFill="1" applyAlignment="1" applyProtection="1">
      <alignment horizontal="fill"/>
    </xf>
    <xf numFmtId="0" fontId="16" fillId="0" borderId="0" xfId="1" applyNumberFormat="1" applyFont="1" applyFill="1" applyAlignment="1" applyProtection="1">
      <alignment horizontal="left"/>
    </xf>
    <xf numFmtId="37" fontId="16" fillId="0" borderId="0" xfId="1" applyNumberFormat="1" applyFont="1" applyFill="1" applyAlignment="1" applyProtection="1">
      <alignment horizontal="right"/>
    </xf>
    <xf numFmtId="3" fontId="16" fillId="0" borderId="0" xfId="1" applyNumberFormat="1" applyFont="1" applyFill="1" applyProtection="1"/>
    <xf numFmtId="9" fontId="14" fillId="4" borderId="0" xfId="2" applyFont="1" applyFill="1" applyProtection="1">
      <protection locked="0"/>
    </xf>
    <xf numFmtId="0" fontId="8" fillId="0" borderId="0" xfId="0" applyFont="1" applyAlignment="1" applyProtection="1">
      <alignment horizontal="center"/>
    </xf>
    <xf numFmtId="0" fontId="11" fillId="0" borderId="8" xfId="0" applyNumberFormat="1" applyFont="1" applyFill="1" applyBorder="1" applyAlignment="1" applyProtection="1">
      <alignment wrapText="1"/>
    </xf>
    <xf numFmtId="0" fontId="11" fillId="0" borderId="8" xfId="0" quotePrefix="1" applyNumberFormat="1" applyFont="1" applyFill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 vertical="top" wrapText="1"/>
    </xf>
    <xf numFmtId="0" fontId="4" fillId="0" borderId="21" xfId="0" applyFont="1" applyBorder="1" applyAlignment="1" applyProtection="1">
      <alignment horizontal="center" vertical="top" wrapText="1"/>
    </xf>
    <xf numFmtId="0" fontId="4" fillId="0" borderId="22" xfId="0" applyFont="1" applyBorder="1" applyAlignment="1" applyProtection="1">
      <alignment horizontal="center" vertical="top" wrapText="1"/>
    </xf>
    <xf numFmtId="0" fontId="4" fillId="0" borderId="23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24" xfId="0" applyFont="1" applyBorder="1" applyAlignment="1" applyProtection="1">
      <alignment horizontal="center" vertical="top" wrapText="1"/>
    </xf>
    <xf numFmtId="0" fontId="4" fillId="0" borderId="25" xfId="0" applyFont="1" applyBorder="1" applyAlignment="1" applyProtection="1">
      <alignment horizontal="center" vertical="top" wrapText="1"/>
    </xf>
    <xf numFmtId="0" fontId="4" fillId="0" borderId="26" xfId="0" applyFont="1" applyBorder="1" applyAlignment="1" applyProtection="1">
      <alignment horizontal="center" vertical="top" wrapText="1"/>
    </xf>
    <xf numFmtId="0" fontId="4" fillId="0" borderId="27" xfId="0" applyFont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0" fillId="0" borderId="0" xfId="0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right"/>
    </xf>
  </cellXfs>
  <cellStyles count="3">
    <cellStyle name="Normal" xfId="0" builtinId="0"/>
    <cellStyle name="Normal_C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F8" sqref="F8"/>
    </sheetView>
  </sheetViews>
  <sheetFormatPr defaultColWidth="9.140625" defaultRowHeight="15"/>
  <cols>
    <col min="1" max="1" width="16.7109375" style="1" customWidth="1"/>
    <col min="2" max="2" width="11.28515625" style="1" customWidth="1"/>
    <col min="3" max="3" width="13.140625" style="1" customWidth="1"/>
    <col min="4" max="4" width="12.85546875" style="1" customWidth="1"/>
    <col min="5" max="5" width="16.140625" style="1" customWidth="1"/>
    <col min="6" max="6" width="17" style="1" customWidth="1"/>
    <col min="7" max="7" width="15.140625" style="1" customWidth="1"/>
    <col min="8" max="8" width="15.42578125" style="1" customWidth="1"/>
    <col min="9" max="9" width="15.28515625" style="1" customWidth="1"/>
    <col min="10" max="16384" width="9.140625" style="1"/>
  </cols>
  <sheetData>
    <row r="1" spans="1:9" ht="18">
      <c r="A1" s="176" t="s">
        <v>0</v>
      </c>
      <c r="B1" s="176"/>
      <c r="C1" s="176"/>
      <c r="D1" s="176"/>
      <c r="E1" s="176"/>
      <c r="F1" s="176"/>
      <c r="G1" s="176"/>
      <c r="H1" s="176"/>
      <c r="I1" s="176"/>
    </row>
    <row r="2" spans="1:9">
      <c r="A2" s="177" t="s">
        <v>1</v>
      </c>
      <c r="B2" s="177"/>
      <c r="C2" s="177"/>
      <c r="D2" s="177"/>
      <c r="E2" s="177"/>
      <c r="F2" s="177"/>
      <c r="G2" s="177"/>
      <c r="H2" s="177"/>
      <c r="I2" s="177"/>
    </row>
    <row r="3" spans="1:9" s="2" customFormat="1" ht="47.25">
      <c r="A3" s="31" t="s">
        <v>2</v>
      </c>
      <c r="B3" s="31" t="s">
        <v>3</v>
      </c>
      <c r="C3" s="32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</row>
    <row r="4" spans="1:9" ht="15.75">
      <c r="A4" s="159" t="s">
        <v>247</v>
      </c>
      <c r="B4" s="160"/>
      <c r="C4" s="160"/>
      <c r="D4" s="160"/>
      <c r="E4" s="160"/>
      <c r="F4" s="160"/>
      <c r="G4" s="160"/>
      <c r="H4" s="160"/>
      <c r="I4" s="161"/>
    </row>
    <row r="5" spans="1:9">
      <c r="A5" s="3"/>
      <c r="B5" s="3"/>
      <c r="C5" s="3"/>
      <c r="D5" s="33">
        <f t="shared" ref="D5:D12" si="0">+B5*C5</f>
        <v>0</v>
      </c>
      <c r="E5" s="3"/>
      <c r="F5" s="3"/>
      <c r="G5" s="3"/>
      <c r="H5" s="37">
        <f t="shared" ref="H5:H12" si="1">+F5-G5</f>
        <v>0</v>
      </c>
      <c r="I5" s="37">
        <f t="shared" ref="I5:I12" si="2">+H5*B5</f>
        <v>0</v>
      </c>
    </row>
    <row r="6" spans="1:9">
      <c r="A6" s="3"/>
      <c r="B6" s="3"/>
      <c r="C6" s="3"/>
      <c r="D6" s="33">
        <f t="shared" si="0"/>
        <v>0</v>
      </c>
      <c r="E6" s="3"/>
      <c r="F6" s="3"/>
      <c r="G6" s="3"/>
      <c r="H6" s="37">
        <f t="shared" si="1"/>
        <v>0</v>
      </c>
      <c r="I6" s="37">
        <f t="shared" si="2"/>
        <v>0</v>
      </c>
    </row>
    <row r="7" spans="1:9">
      <c r="A7" s="3"/>
      <c r="B7" s="3"/>
      <c r="C7" s="3"/>
      <c r="D7" s="33">
        <f t="shared" si="0"/>
        <v>0</v>
      </c>
      <c r="E7" s="3"/>
      <c r="F7" s="3"/>
      <c r="G7" s="3"/>
      <c r="H7" s="37">
        <f t="shared" si="1"/>
        <v>0</v>
      </c>
      <c r="I7" s="37">
        <f t="shared" si="2"/>
        <v>0</v>
      </c>
    </row>
    <row r="8" spans="1:9">
      <c r="A8" s="3"/>
      <c r="B8" s="3"/>
      <c r="C8" s="3"/>
      <c r="D8" s="33">
        <f t="shared" si="0"/>
        <v>0</v>
      </c>
      <c r="E8" s="3"/>
      <c r="F8" s="3"/>
      <c r="G8" s="3"/>
      <c r="H8" s="37">
        <f t="shared" si="1"/>
        <v>0</v>
      </c>
      <c r="I8" s="37">
        <f t="shared" si="2"/>
        <v>0</v>
      </c>
    </row>
    <row r="9" spans="1:9">
      <c r="A9" s="3"/>
      <c r="B9" s="3"/>
      <c r="C9" s="3"/>
      <c r="D9" s="33">
        <f t="shared" si="0"/>
        <v>0</v>
      </c>
      <c r="E9" s="3"/>
      <c r="F9" s="3"/>
      <c r="G9" s="3"/>
      <c r="H9" s="37">
        <f t="shared" si="1"/>
        <v>0</v>
      </c>
      <c r="I9" s="37">
        <f t="shared" si="2"/>
        <v>0</v>
      </c>
    </row>
    <row r="10" spans="1:9">
      <c r="A10" s="3"/>
      <c r="B10" s="3"/>
      <c r="C10" s="4"/>
      <c r="D10" s="33">
        <f t="shared" si="0"/>
        <v>0</v>
      </c>
      <c r="E10" s="3"/>
      <c r="F10" s="3"/>
      <c r="G10" s="3"/>
      <c r="H10" s="37">
        <f t="shared" si="1"/>
        <v>0</v>
      </c>
      <c r="I10" s="37">
        <f t="shared" si="2"/>
        <v>0</v>
      </c>
    </row>
    <row r="11" spans="1:9">
      <c r="A11" s="3"/>
      <c r="B11" s="3"/>
      <c r="C11" s="3"/>
      <c r="D11" s="33">
        <f t="shared" si="0"/>
        <v>0</v>
      </c>
      <c r="E11" s="3"/>
      <c r="F11" s="3"/>
      <c r="G11" s="3"/>
      <c r="H11" s="37">
        <f t="shared" si="1"/>
        <v>0</v>
      </c>
      <c r="I11" s="37">
        <f t="shared" si="2"/>
        <v>0</v>
      </c>
    </row>
    <row r="12" spans="1:9">
      <c r="A12" s="3"/>
      <c r="B12" s="3"/>
      <c r="C12" s="3"/>
      <c r="D12" s="33">
        <f t="shared" si="0"/>
        <v>0</v>
      </c>
      <c r="E12" s="3"/>
      <c r="F12" s="3"/>
      <c r="G12" s="3"/>
      <c r="H12" s="37">
        <f t="shared" si="1"/>
        <v>0</v>
      </c>
      <c r="I12" s="37">
        <f t="shared" si="2"/>
        <v>0</v>
      </c>
    </row>
    <row r="13" spans="1:9">
      <c r="A13" s="34" t="s">
        <v>11</v>
      </c>
      <c r="B13" s="35">
        <f>SUM(B5:B12)</f>
        <v>0</v>
      </c>
      <c r="C13" s="36"/>
      <c r="D13" s="33">
        <f>SUM(D5:D12)</f>
        <v>0</v>
      </c>
      <c r="E13" s="178" t="s">
        <v>11</v>
      </c>
      <c r="F13" s="179"/>
      <c r="G13" s="179"/>
      <c r="H13" s="180"/>
      <c r="I13" s="37">
        <f>SUM(I5:I12)</f>
        <v>0</v>
      </c>
    </row>
    <row r="14" spans="1:9" ht="15.75">
      <c r="A14" s="159" t="s">
        <v>212</v>
      </c>
      <c r="B14" s="160"/>
      <c r="C14" s="160"/>
      <c r="D14" s="160"/>
      <c r="E14" s="160"/>
      <c r="F14" s="160"/>
      <c r="G14" s="160"/>
      <c r="H14" s="160"/>
      <c r="I14" s="161"/>
    </row>
    <row r="15" spans="1:9">
      <c r="A15" s="3"/>
      <c r="B15" s="3"/>
      <c r="C15" s="3"/>
      <c r="D15" s="38">
        <f t="shared" ref="D15:D20" si="3">+B15*C15</f>
        <v>0</v>
      </c>
      <c r="E15" s="3"/>
      <c r="F15" s="3"/>
      <c r="G15" s="3"/>
      <c r="H15" s="37">
        <f t="shared" ref="H15:H20" si="4">+F15-G15</f>
        <v>0</v>
      </c>
      <c r="I15" s="37">
        <f t="shared" ref="I15:I20" si="5">+H15*B15</f>
        <v>0</v>
      </c>
    </row>
    <row r="16" spans="1:9">
      <c r="A16" s="3"/>
      <c r="B16" s="3"/>
      <c r="C16" s="3"/>
      <c r="D16" s="38">
        <f t="shared" si="3"/>
        <v>0</v>
      </c>
      <c r="E16" s="3"/>
      <c r="F16" s="3"/>
      <c r="G16" s="3"/>
      <c r="H16" s="37">
        <f t="shared" si="4"/>
        <v>0</v>
      </c>
      <c r="I16" s="37">
        <f t="shared" si="5"/>
        <v>0</v>
      </c>
    </row>
    <row r="17" spans="1:9">
      <c r="A17" s="3"/>
      <c r="B17" s="3"/>
      <c r="C17" s="3"/>
      <c r="D17" s="38">
        <f t="shared" si="3"/>
        <v>0</v>
      </c>
      <c r="E17" s="3"/>
      <c r="F17" s="3"/>
      <c r="G17" s="3"/>
      <c r="H17" s="37">
        <f t="shared" si="4"/>
        <v>0</v>
      </c>
      <c r="I17" s="37">
        <f t="shared" si="5"/>
        <v>0</v>
      </c>
    </row>
    <row r="18" spans="1:9">
      <c r="A18" s="3"/>
      <c r="B18" s="3"/>
      <c r="C18" s="3"/>
      <c r="D18" s="38">
        <f t="shared" si="3"/>
        <v>0</v>
      </c>
      <c r="E18" s="3"/>
      <c r="F18" s="3"/>
      <c r="G18" s="3"/>
      <c r="H18" s="37">
        <f t="shared" si="4"/>
        <v>0</v>
      </c>
      <c r="I18" s="37">
        <f t="shared" si="5"/>
        <v>0</v>
      </c>
    </row>
    <row r="19" spans="1:9">
      <c r="A19" s="3"/>
      <c r="B19" s="3"/>
      <c r="C19" s="3"/>
      <c r="D19" s="38">
        <f t="shared" si="3"/>
        <v>0</v>
      </c>
      <c r="E19" s="3"/>
      <c r="F19" s="3"/>
      <c r="G19" s="3"/>
      <c r="H19" s="37">
        <f t="shared" si="4"/>
        <v>0</v>
      </c>
      <c r="I19" s="37">
        <f t="shared" si="5"/>
        <v>0</v>
      </c>
    </row>
    <row r="20" spans="1:9">
      <c r="A20" s="3"/>
      <c r="B20" s="3"/>
      <c r="C20" s="3"/>
      <c r="D20" s="38">
        <f t="shared" si="3"/>
        <v>0</v>
      </c>
      <c r="E20" s="3"/>
      <c r="F20" s="3"/>
      <c r="G20" s="3"/>
      <c r="H20" s="37">
        <f t="shared" si="4"/>
        <v>0</v>
      </c>
      <c r="I20" s="37">
        <f t="shared" si="5"/>
        <v>0</v>
      </c>
    </row>
    <row r="21" spans="1:9">
      <c r="A21" s="34" t="s">
        <v>11</v>
      </c>
      <c r="B21" s="35">
        <f>SUM(B15:B20)</f>
        <v>0</v>
      </c>
      <c r="C21" s="36"/>
      <c r="D21" s="35">
        <f>SUM(D15:D20)</f>
        <v>0</v>
      </c>
      <c r="E21" s="178" t="s">
        <v>11</v>
      </c>
      <c r="F21" s="179"/>
      <c r="G21" s="179"/>
      <c r="H21" s="180"/>
      <c r="I21" s="45">
        <f>SUM(I15:I20)</f>
        <v>0</v>
      </c>
    </row>
    <row r="22" spans="1:9" ht="15.75">
      <c r="A22" s="159" t="s">
        <v>12</v>
      </c>
      <c r="B22" s="160"/>
      <c r="C22" s="160"/>
      <c r="D22" s="160"/>
      <c r="E22" s="160"/>
      <c r="F22" s="160"/>
      <c r="G22" s="160"/>
      <c r="H22" s="160"/>
      <c r="I22" s="161"/>
    </row>
    <row r="23" spans="1:9">
      <c r="A23" s="3"/>
      <c r="B23" s="3"/>
      <c r="C23" s="3"/>
      <c r="D23" s="38">
        <f t="shared" ref="D23:D29" si="6">+B23*C23</f>
        <v>0</v>
      </c>
      <c r="E23" s="44"/>
      <c r="F23" s="44"/>
      <c r="G23" s="44"/>
      <c r="H23" s="37">
        <f t="shared" ref="H23:H29" si="7">+F23-G23</f>
        <v>0</v>
      </c>
      <c r="I23" s="37">
        <f t="shared" ref="I23:I29" si="8">+H23*B23</f>
        <v>0</v>
      </c>
    </row>
    <row r="24" spans="1:9">
      <c r="A24" s="3"/>
      <c r="B24" s="3"/>
      <c r="C24" s="3"/>
      <c r="D24" s="38">
        <f t="shared" si="6"/>
        <v>0</v>
      </c>
      <c r="E24" s="44"/>
      <c r="F24" s="44"/>
      <c r="G24" s="44"/>
      <c r="H24" s="37">
        <f t="shared" si="7"/>
        <v>0</v>
      </c>
      <c r="I24" s="37">
        <f t="shared" si="8"/>
        <v>0</v>
      </c>
    </row>
    <row r="25" spans="1:9">
      <c r="A25" s="3"/>
      <c r="B25" s="3"/>
      <c r="C25" s="3"/>
      <c r="D25" s="38">
        <f t="shared" si="6"/>
        <v>0</v>
      </c>
      <c r="E25" s="44"/>
      <c r="F25" s="44"/>
      <c r="G25" s="44"/>
      <c r="H25" s="37">
        <f t="shared" si="7"/>
        <v>0</v>
      </c>
      <c r="I25" s="37">
        <f t="shared" si="8"/>
        <v>0</v>
      </c>
    </row>
    <row r="26" spans="1:9">
      <c r="A26" s="3"/>
      <c r="B26" s="3"/>
      <c r="C26" s="3"/>
      <c r="D26" s="38">
        <f t="shared" si="6"/>
        <v>0</v>
      </c>
      <c r="E26" s="44"/>
      <c r="F26" s="44"/>
      <c r="G26" s="44"/>
      <c r="H26" s="37">
        <f t="shared" si="7"/>
        <v>0</v>
      </c>
      <c r="I26" s="37">
        <f t="shared" si="8"/>
        <v>0</v>
      </c>
    </row>
    <row r="27" spans="1:9">
      <c r="A27" s="3"/>
      <c r="B27" s="3"/>
      <c r="C27" s="3"/>
      <c r="D27" s="38">
        <f t="shared" si="6"/>
        <v>0</v>
      </c>
      <c r="E27" s="44"/>
      <c r="F27" s="44"/>
      <c r="G27" s="44"/>
      <c r="H27" s="37">
        <f t="shared" si="7"/>
        <v>0</v>
      </c>
      <c r="I27" s="37">
        <f t="shared" si="8"/>
        <v>0</v>
      </c>
    </row>
    <row r="28" spans="1:9">
      <c r="A28" s="3"/>
      <c r="B28" s="3"/>
      <c r="C28" s="3"/>
      <c r="D28" s="38">
        <f t="shared" si="6"/>
        <v>0</v>
      </c>
      <c r="E28" s="44"/>
      <c r="F28" s="44"/>
      <c r="G28" s="44"/>
      <c r="H28" s="37">
        <f t="shared" si="7"/>
        <v>0</v>
      </c>
      <c r="I28" s="37">
        <f t="shared" si="8"/>
        <v>0</v>
      </c>
    </row>
    <row r="29" spans="1:9">
      <c r="A29" s="3"/>
      <c r="B29" s="3"/>
      <c r="C29" s="3"/>
      <c r="D29" s="38">
        <f t="shared" si="6"/>
        <v>0</v>
      </c>
      <c r="E29" s="44"/>
      <c r="F29" s="44"/>
      <c r="G29" s="44"/>
      <c r="H29" s="37">
        <f t="shared" si="7"/>
        <v>0</v>
      </c>
      <c r="I29" s="37">
        <f t="shared" si="8"/>
        <v>0</v>
      </c>
    </row>
    <row r="30" spans="1:9">
      <c r="A30" s="39" t="s">
        <v>13</v>
      </c>
      <c r="B30" s="40">
        <f>SUM(B23:B29)</f>
        <v>0</v>
      </c>
      <c r="C30" s="41"/>
      <c r="D30" s="38">
        <f>SUM(D23:D29)</f>
        <v>0</v>
      </c>
      <c r="E30" s="162" t="s">
        <v>11</v>
      </c>
      <c r="F30" s="163"/>
      <c r="G30" s="163"/>
      <c r="H30" s="164"/>
      <c r="I30" s="37">
        <f>SUM(I23:I29)</f>
        <v>0</v>
      </c>
    </row>
    <row r="31" spans="1:9">
      <c r="A31" s="42"/>
      <c r="B31" s="43"/>
      <c r="C31" s="43"/>
      <c r="D31" s="43"/>
      <c r="E31" s="43"/>
      <c r="F31" s="43"/>
      <c r="G31" s="43"/>
      <c r="H31" s="43"/>
      <c r="I31" s="28"/>
    </row>
    <row r="32" spans="1:9">
      <c r="A32" s="26" t="s">
        <v>209</v>
      </c>
      <c r="B32" s="43">
        <f>B13+B21+B30</f>
        <v>0</v>
      </c>
      <c r="C32" s="27"/>
      <c r="D32" s="27"/>
      <c r="E32" s="27"/>
      <c r="F32" s="27"/>
      <c r="G32" s="27"/>
      <c r="H32" s="27"/>
      <c r="I32" s="28"/>
    </row>
    <row r="33" spans="1:8" ht="15.75" thickBot="1"/>
    <row r="34" spans="1:8" ht="15" customHeight="1">
      <c r="A34" s="49" t="s">
        <v>245</v>
      </c>
      <c r="C34" s="46">
        <f>+I13</f>
        <v>0</v>
      </c>
      <c r="F34" s="165" t="s">
        <v>14</v>
      </c>
      <c r="G34" s="166"/>
      <c r="H34" s="167"/>
    </row>
    <row r="35" spans="1:8">
      <c r="A35" s="49" t="s">
        <v>246</v>
      </c>
      <c r="C35" s="47">
        <f>+I21</f>
        <v>0</v>
      </c>
      <c r="F35" s="168"/>
      <c r="G35" s="169"/>
      <c r="H35" s="170"/>
    </row>
    <row r="36" spans="1:8">
      <c r="A36" s="49" t="s">
        <v>15</v>
      </c>
      <c r="C36" s="47">
        <f>+I30</f>
        <v>0</v>
      </c>
      <c r="F36" s="168"/>
      <c r="G36" s="169"/>
      <c r="H36" s="170"/>
    </row>
    <row r="37" spans="1:8">
      <c r="A37" s="49" t="s">
        <v>16</v>
      </c>
      <c r="C37" s="47">
        <f>SUM(C34:C36)</f>
        <v>0</v>
      </c>
      <c r="F37" s="168"/>
      <c r="G37" s="169"/>
      <c r="H37" s="170"/>
    </row>
    <row r="38" spans="1:8">
      <c r="A38" s="49" t="s">
        <v>17</v>
      </c>
      <c r="C38" s="47">
        <f>+C37*0.07</f>
        <v>0</v>
      </c>
      <c r="F38" s="168"/>
      <c r="G38" s="169"/>
      <c r="H38" s="170"/>
    </row>
    <row r="39" spans="1:8" ht="15.75" thickBot="1">
      <c r="A39" s="49" t="s">
        <v>18</v>
      </c>
      <c r="C39" s="48">
        <f>+C37-C38</f>
        <v>0</v>
      </c>
      <c r="F39" s="168"/>
      <c r="G39" s="169"/>
      <c r="H39" s="170"/>
    </row>
    <row r="40" spans="1:8" ht="15.75" thickTop="1">
      <c r="A40" s="49" t="s">
        <v>19</v>
      </c>
      <c r="C40" s="5"/>
      <c r="D40" s="6"/>
      <c r="E40" s="6"/>
      <c r="F40" s="168"/>
      <c r="G40" s="169"/>
      <c r="H40" s="170"/>
    </row>
    <row r="41" spans="1:8" ht="15.75" thickBot="1">
      <c r="A41" s="49" t="s">
        <v>20</v>
      </c>
      <c r="C41" s="174"/>
      <c r="D41" s="175"/>
      <c r="E41" s="175"/>
      <c r="F41" s="171"/>
      <c r="G41" s="172"/>
      <c r="H41" s="173"/>
    </row>
  </sheetData>
  <sheetProtection password="9CCF" sheet="1" objects="1" scenarios="1"/>
  <mergeCells count="10">
    <mergeCell ref="A22:I22"/>
    <mergeCell ref="E30:H30"/>
    <mergeCell ref="F34:H41"/>
    <mergeCell ref="C41:E41"/>
    <mergeCell ref="A1:I1"/>
    <mergeCell ref="A2:I2"/>
    <mergeCell ref="A4:I4"/>
    <mergeCell ref="E13:H13"/>
    <mergeCell ref="A14:I14"/>
    <mergeCell ref="E21:H21"/>
  </mergeCells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topLeftCell="A57" zoomScaleNormal="100" workbookViewId="0">
      <selection activeCell="A34" sqref="A34"/>
    </sheetView>
  </sheetViews>
  <sheetFormatPr defaultColWidth="9.140625" defaultRowHeight="15"/>
  <cols>
    <col min="1" max="1" width="65.85546875" style="50" customWidth="1"/>
    <col min="2" max="2" width="23.5703125" style="50" customWidth="1"/>
    <col min="3" max="16384" width="9.140625" style="50"/>
  </cols>
  <sheetData>
    <row r="1" spans="1:2" ht="18">
      <c r="A1" s="176" t="s">
        <v>213</v>
      </c>
      <c r="B1" s="176"/>
    </row>
    <row r="2" spans="1:2" ht="15.75">
      <c r="A2" s="181" t="s">
        <v>26</v>
      </c>
      <c r="B2" s="181"/>
    </row>
    <row r="3" spans="1:2" ht="15.75">
      <c r="A3" s="51"/>
      <c r="B3" s="51"/>
    </row>
    <row r="4" spans="1:2">
      <c r="A4" s="182" t="s">
        <v>1</v>
      </c>
      <c r="B4" s="182"/>
    </row>
    <row r="7" spans="1:2">
      <c r="A7" s="50" t="s">
        <v>214</v>
      </c>
      <c r="B7" s="7"/>
    </row>
    <row r="9" spans="1:2">
      <c r="A9" s="50" t="s">
        <v>215</v>
      </c>
      <c r="B9" s="52">
        <f>'Development Cost Schedule'!C46</f>
        <v>0</v>
      </c>
    </row>
    <row r="11" spans="1:2">
      <c r="A11" s="50" t="s">
        <v>216</v>
      </c>
      <c r="B11" s="53" t="e">
        <f>B7/B9</f>
        <v>#DIV/0!</v>
      </c>
    </row>
    <row r="13" spans="1:2">
      <c r="A13" s="50" t="s">
        <v>21</v>
      </c>
      <c r="B13" s="25"/>
    </row>
    <row r="15" spans="1:2">
      <c r="A15" s="50" t="s">
        <v>217</v>
      </c>
      <c r="B15" s="50" t="e">
        <f>B11*B13</f>
        <v>#DIV/0!</v>
      </c>
    </row>
    <row r="17" spans="1:2">
      <c r="A17" s="50" t="s">
        <v>214</v>
      </c>
      <c r="B17" s="54">
        <f>+B7</f>
        <v>0</v>
      </c>
    </row>
    <row r="19" spans="1:2">
      <c r="A19" s="50" t="s">
        <v>230</v>
      </c>
      <c r="B19" s="7"/>
    </row>
    <row r="21" spans="1:2">
      <c r="A21" s="50" t="s">
        <v>218</v>
      </c>
      <c r="B21" s="55" t="e">
        <f>B17/B19</f>
        <v>#DIV/0!</v>
      </c>
    </row>
    <row r="23" spans="1:2" ht="15.75" thickBot="1">
      <c r="A23" s="50" t="s">
        <v>219</v>
      </c>
      <c r="B23" s="56" t="e">
        <f>IF(B15&gt;B21,B15,B21)</f>
        <v>#DIV/0!</v>
      </c>
    </row>
    <row r="24" spans="1:2" ht="15.75" thickTop="1"/>
    <row r="26" spans="1:2" ht="18">
      <c r="A26" s="176" t="s">
        <v>220</v>
      </c>
      <c r="B26" s="176"/>
    </row>
    <row r="27" spans="1:2" ht="15.75">
      <c r="A27" s="181" t="s">
        <v>134</v>
      </c>
      <c r="B27" s="181"/>
    </row>
    <row r="28" spans="1:2" ht="15.75">
      <c r="A28" s="181" t="s">
        <v>22</v>
      </c>
      <c r="B28" s="181"/>
    </row>
    <row r="30" spans="1:2">
      <c r="A30" s="50" t="s">
        <v>214</v>
      </c>
      <c r="B30" s="7">
        <v>508000</v>
      </c>
    </row>
    <row r="32" spans="1:2">
      <c r="A32" s="50" t="s">
        <v>215</v>
      </c>
      <c r="B32" s="52">
        <f>+'Development Cost Schedule'!C46</f>
        <v>0</v>
      </c>
    </row>
    <row r="34" spans="1:2">
      <c r="A34" s="50" t="s">
        <v>216</v>
      </c>
      <c r="B34" s="53" t="e">
        <f>B30/B32</f>
        <v>#DIV/0!</v>
      </c>
    </row>
    <row r="36" spans="1:2">
      <c r="A36" s="50" t="s">
        <v>210</v>
      </c>
      <c r="B36" s="8">
        <v>0</v>
      </c>
    </row>
    <row r="37" spans="1:2">
      <c r="B37" s="57"/>
    </row>
    <row r="38" spans="1:2">
      <c r="A38" s="50" t="s">
        <v>221</v>
      </c>
      <c r="B38" s="53" t="e">
        <f>+B34</f>
        <v>#DIV/0!</v>
      </c>
    </row>
    <row r="39" spans="1:2">
      <c r="B39" s="53"/>
    </row>
    <row r="40" spans="1:2">
      <c r="A40" s="50" t="s">
        <v>222</v>
      </c>
      <c r="B40" s="50" t="e">
        <f>B36*B38</f>
        <v>#DIV/0!</v>
      </c>
    </row>
    <row r="41" spans="1:2">
      <c r="B41" s="57"/>
    </row>
    <row r="42" spans="1:2">
      <c r="A42" s="50" t="s">
        <v>211</v>
      </c>
      <c r="B42" s="8">
        <v>0</v>
      </c>
    </row>
    <row r="43" spans="1:2">
      <c r="B43" s="57"/>
    </row>
    <row r="44" spans="1:2">
      <c r="A44" s="50" t="s">
        <v>221</v>
      </c>
      <c r="B44" s="53" t="e">
        <f>+B34</f>
        <v>#DIV/0!</v>
      </c>
    </row>
    <row r="45" spans="1:2">
      <c r="B45" s="53"/>
    </row>
    <row r="46" spans="1:2">
      <c r="A46" s="50" t="s">
        <v>223</v>
      </c>
      <c r="B46" s="50" t="e">
        <f>B42*B44</f>
        <v>#DIV/0!</v>
      </c>
    </row>
    <row r="48" spans="1:2">
      <c r="A48" s="50" t="s">
        <v>23</v>
      </c>
      <c r="B48" s="8">
        <v>0</v>
      </c>
    </row>
    <row r="50" spans="1:2">
      <c r="A50" s="50" t="s">
        <v>221</v>
      </c>
      <c r="B50" s="53" t="e">
        <f>+B34</f>
        <v>#DIV/0!</v>
      </c>
    </row>
    <row r="52" spans="1:2">
      <c r="A52" s="50" t="s">
        <v>224</v>
      </c>
      <c r="B52" s="50" t="e">
        <f>B48*B50</f>
        <v>#DIV/0!</v>
      </c>
    </row>
    <row r="54" spans="1:2">
      <c r="A54" s="50" t="s">
        <v>24</v>
      </c>
      <c r="B54" s="8">
        <v>0</v>
      </c>
    </row>
    <row r="56" spans="1:2">
      <c r="A56" s="50" t="s">
        <v>221</v>
      </c>
      <c r="B56" s="53" t="e">
        <f>+B34</f>
        <v>#DIV/0!</v>
      </c>
    </row>
    <row r="58" spans="1:2">
      <c r="A58" s="50" t="s">
        <v>225</v>
      </c>
      <c r="B58" s="50" t="e">
        <f>B54*B56</f>
        <v>#DIV/0!</v>
      </c>
    </row>
    <row r="60" spans="1:2">
      <c r="A60" s="50" t="s">
        <v>25</v>
      </c>
      <c r="B60" s="8">
        <v>0</v>
      </c>
    </row>
    <row r="62" spans="1:2">
      <c r="A62" s="50" t="s">
        <v>221</v>
      </c>
      <c r="B62" s="53" t="e">
        <f>+B34</f>
        <v>#DIV/0!</v>
      </c>
    </row>
    <row r="64" spans="1:2">
      <c r="A64" s="50" t="s">
        <v>226</v>
      </c>
      <c r="B64" s="50" t="e">
        <f>B60*B62</f>
        <v>#DIV/0!</v>
      </c>
    </row>
    <row r="66" spans="1:2">
      <c r="A66" s="50" t="s">
        <v>27</v>
      </c>
      <c r="B66" s="8">
        <v>0</v>
      </c>
    </row>
    <row r="68" spans="1:2">
      <c r="A68" s="50" t="s">
        <v>221</v>
      </c>
      <c r="B68" s="53" t="e">
        <f>+B34</f>
        <v>#DIV/0!</v>
      </c>
    </row>
    <row r="70" spans="1:2">
      <c r="A70" s="50" t="s">
        <v>227</v>
      </c>
      <c r="B70" s="50" t="e">
        <f>B66*B68</f>
        <v>#DIV/0!</v>
      </c>
    </row>
    <row r="72" spans="1:2">
      <c r="A72" s="50" t="s">
        <v>28</v>
      </c>
      <c r="B72" s="8">
        <v>0</v>
      </c>
    </row>
    <row r="74" spans="1:2">
      <c r="A74" s="50" t="s">
        <v>221</v>
      </c>
      <c r="B74" s="53" t="e">
        <f>+B34</f>
        <v>#DIV/0!</v>
      </c>
    </row>
    <row r="76" spans="1:2">
      <c r="A76" s="50" t="s">
        <v>228</v>
      </c>
      <c r="B76" s="50" t="e">
        <f>B72*B74</f>
        <v>#DIV/0!</v>
      </c>
    </row>
    <row r="78" spans="1:2" ht="15.75" thickBot="1">
      <c r="A78" s="50" t="s">
        <v>229</v>
      </c>
      <c r="B78" s="56" t="e">
        <f>B52+B58+B64+B70+B76</f>
        <v>#DIV/0!</v>
      </c>
    </row>
    <row r="79" spans="1:2" ht="15.75" thickTop="1"/>
  </sheetData>
  <mergeCells count="6">
    <mergeCell ref="A1:B1"/>
    <mergeCell ref="A2:B2"/>
    <mergeCell ref="A4:B4"/>
    <mergeCell ref="A26:B26"/>
    <mergeCell ref="A28:B28"/>
    <mergeCell ref="A27:B2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workbookViewId="0">
      <selection activeCell="B9" sqref="B9"/>
    </sheetView>
  </sheetViews>
  <sheetFormatPr defaultColWidth="9.140625" defaultRowHeight="15"/>
  <cols>
    <col min="1" max="1" width="33" style="49" customWidth="1"/>
    <col min="2" max="2" width="18.85546875" style="49" customWidth="1"/>
    <col min="3" max="4" width="18.5703125" style="49" customWidth="1"/>
    <col min="5" max="16384" width="9.140625" style="49"/>
  </cols>
  <sheetData>
    <row r="1" spans="1:4" ht="18">
      <c r="A1" s="176" t="s">
        <v>29</v>
      </c>
      <c r="B1" s="176"/>
      <c r="C1" s="176"/>
    </row>
    <row r="2" spans="1:4" ht="16.5" customHeight="1">
      <c r="A2" s="184" t="s">
        <v>1</v>
      </c>
      <c r="B2" s="184"/>
      <c r="C2" s="184"/>
    </row>
    <row r="3" spans="1:4" ht="25.5">
      <c r="B3" s="58" t="s">
        <v>30</v>
      </c>
      <c r="C3" s="58" t="s">
        <v>231</v>
      </c>
      <c r="D3" s="58" t="s">
        <v>232</v>
      </c>
    </row>
    <row r="4" spans="1:4">
      <c r="A4" s="59" t="s">
        <v>31</v>
      </c>
      <c r="B4" s="9"/>
      <c r="C4" s="9"/>
      <c r="D4" s="9"/>
    </row>
    <row r="5" spans="1:4">
      <c r="A5" s="60" t="s">
        <v>32</v>
      </c>
      <c r="B5" s="9"/>
      <c r="C5" s="9"/>
      <c r="D5" s="9"/>
    </row>
    <row r="6" spans="1:4">
      <c r="A6" s="60" t="s">
        <v>33</v>
      </c>
      <c r="B6" s="9"/>
      <c r="C6" s="9"/>
      <c r="D6" s="9"/>
    </row>
    <row r="7" spans="1:4">
      <c r="A7" s="60" t="s">
        <v>34</v>
      </c>
      <c r="B7" s="9"/>
      <c r="C7" s="9"/>
      <c r="D7" s="9"/>
    </row>
    <row r="8" spans="1:4">
      <c r="A8" s="60" t="s">
        <v>35</v>
      </c>
      <c r="B8" s="9"/>
      <c r="C8" s="9"/>
      <c r="D8" s="9"/>
    </row>
    <row r="9" spans="1:4">
      <c r="A9" s="60" t="s">
        <v>36</v>
      </c>
      <c r="B9" s="9"/>
      <c r="C9" s="9"/>
      <c r="D9" s="9"/>
    </row>
    <row r="10" spans="1:4">
      <c r="A10" s="60" t="s">
        <v>37</v>
      </c>
      <c r="B10" s="9"/>
      <c r="C10" s="9"/>
      <c r="D10" s="9"/>
    </row>
    <row r="11" spans="1:4">
      <c r="A11" s="60" t="s">
        <v>38</v>
      </c>
      <c r="B11" s="9"/>
      <c r="C11" s="9"/>
      <c r="D11" s="9"/>
    </row>
    <row r="12" spans="1:4">
      <c r="A12" s="60"/>
      <c r="B12" s="9"/>
      <c r="C12" s="9"/>
      <c r="D12" s="9"/>
    </row>
    <row r="13" spans="1:4">
      <c r="A13" s="60" t="s">
        <v>39</v>
      </c>
      <c r="B13" s="9"/>
      <c r="C13" s="9"/>
      <c r="D13" s="9"/>
    </row>
    <row r="14" spans="1:4">
      <c r="A14" s="60" t="s">
        <v>40</v>
      </c>
      <c r="B14" s="9"/>
      <c r="C14" s="9"/>
      <c r="D14" s="9"/>
    </row>
    <row r="15" spans="1:4">
      <c r="A15" s="60" t="s">
        <v>41</v>
      </c>
      <c r="B15" s="9"/>
      <c r="C15" s="9"/>
      <c r="D15" s="9"/>
    </row>
    <row r="16" spans="1:4">
      <c r="A16" s="60" t="s">
        <v>42</v>
      </c>
      <c r="B16" s="9"/>
      <c r="C16" s="9"/>
      <c r="D16" s="9"/>
    </row>
    <row r="17" spans="1:4">
      <c r="A17" s="60" t="s">
        <v>43</v>
      </c>
      <c r="B17" s="9"/>
      <c r="C17" s="9"/>
      <c r="D17" s="9"/>
    </row>
    <row r="18" spans="1:4">
      <c r="A18" s="60" t="s">
        <v>44</v>
      </c>
      <c r="B18" s="9"/>
      <c r="C18" s="9"/>
      <c r="D18" s="9"/>
    </row>
    <row r="19" spans="1:4">
      <c r="A19" s="60" t="s">
        <v>45</v>
      </c>
      <c r="B19" s="9"/>
      <c r="C19" s="9"/>
      <c r="D19" s="9"/>
    </row>
    <row r="20" spans="1:4">
      <c r="A20" s="60" t="s">
        <v>46</v>
      </c>
      <c r="B20" s="9"/>
      <c r="C20" s="9"/>
      <c r="D20" s="9"/>
    </row>
    <row r="21" spans="1:4">
      <c r="A21" s="61" t="s">
        <v>65</v>
      </c>
      <c r="B21" s="9"/>
      <c r="C21" s="9"/>
      <c r="D21" s="9"/>
    </row>
    <row r="22" spans="1:4">
      <c r="A22" s="61" t="s">
        <v>66</v>
      </c>
      <c r="B22" s="9"/>
      <c r="C22" s="9"/>
      <c r="D22" s="9"/>
    </row>
    <row r="23" spans="1:4">
      <c r="A23" s="60"/>
      <c r="B23" s="62"/>
      <c r="C23" s="62"/>
      <c r="D23" s="62"/>
    </row>
    <row r="24" spans="1:4">
      <c r="A24" s="60" t="s">
        <v>47</v>
      </c>
      <c r="B24" s="9"/>
      <c r="C24" s="9"/>
      <c r="D24" s="9"/>
    </row>
    <row r="25" spans="1:4">
      <c r="A25" s="60" t="s">
        <v>48</v>
      </c>
      <c r="B25" s="9"/>
      <c r="C25" s="9"/>
      <c r="D25" s="9"/>
    </row>
    <row r="26" spans="1:4">
      <c r="A26" s="60" t="s">
        <v>49</v>
      </c>
      <c r="B26" s="9"/>
      <c r="C26" s="9"/>
      <c r="D26" s="9"/>
    </row>
    <row r="27" spans="1:4">
      <c r="A27" s="60" t="s">
        <v>50</v>
      </c>
      <c r="B27" s="9"/>
      <c r="C27" s="9"/>
      <c r="D27" s="9"/>
    </row>
    <row r="28" spans="1:4">
      <c r="A28" s="61" t="s">
        <v>67</v>
      </c>
      <c r="B28" s="9"/>
      <c r="C28" s="9"/>
      <c r="D28" s="9"/>
    </row>
    <row r="29" spans="1:4">
      <c r="A29" s="60" t="s">
        <v>208</v>
      </c>
      <c r="B29" s="9"/>
      <c r="C29" s="9"/>
      <c r="D29" s="9"/>
    </row>
    <row r="30" spans="1:4">
      <c r="A30" s="60"/>
      <c r="B30" s="9"/>
      <c r="C30" s="9"/>
      <c r="D30" s="9"/>
    </row>
    <row r="31" spans="1:4">
      <c r="A31" s="60" t="s">
        <v>51</v>
      </c>
      <c r="B31" s="9"/>
      <c r="C31" s="9"/>
      <c r="D31" s="9"/>
    </row>
    <row r="32" spans="1:4">
      <c r="A32" s="60" t="s">
        <v>52</v>
      </c>
      <c r="B32" s="9"/>
      <c r="C32" s="9"/>
      <c r="D32" s="9"/>
    </row>
    <row r="33" spans="1:4">
      <c r="A33" s="60" t="s">
        <v>53</v>
      </c>
      <c r="B33" s="9"/>
      <c r="C33" s="9"/>
      <c r="D33" s="9"/>
    </row>
    <row r="34" spans="1:4">
      <c r="A34" s="60" t="s">
        <v>54</v>
      </c>
      <c r="B34" s="9"/>
      <c r="C34" s="9"/>
      <c r="D34" s="9"/>
    </row>
    <row r="35" spans="1:4">
      <c r="A35" s="60" t="s">
        <v>55</v>
      </c>
      <c r="B35" s="9"/>
      <c r="C35" s="9"/>
      <c r="D35" s="9"/>
    </row>
    <row r="36" spans="1:4">
      <c r="A36" s="60"/>
      <c r="B36" s="9"/>
      <c r="C36" s="9"/>
      <c r="D36" s="9"/>
    </row>
    <row r="37" spans="1:4">
      <c r="A37" s="60" t="s">
        <v>56</v>
      </c>
      <c r="B37" s="9"/>
      <c r="C37" s="9"/>
      <c r="D37" s="9"/>
    </row>
    <row r="38" spans="1:4">
      <c r="A38" s="60"/>
      <c r="B38" s="9"/>
      <c r="C38" s="9"/>
      <c r="D38" s="9"/>
    </row>
    <row r="39" spans="1:4">
      <c r="A39" s="60" t="s">
        <v>57</v>
      </c>
      <c r="B39" s="9"/>
      <c r="C39" s="9"/>
      <c r="D39" s="9"/>
    </row>
    <row r="40" spans="1:4">
      <c r="A40" s="60" t="s">
        <v>58</v>
      </c>
      <c r="B40" s="9"/>
      <c r="C40" s="9"/>
      <c r="D40" s="9"/>
    </row>
    <row r="41" spans="1:4">
      <c r="A41" s="60" t="s">
        <v>68</v>
      </c>
      <c r="B41" s="9"/>
      <c r="C41" s="9"/>
      <c r="D41" s="9"/>
    </row>
    <row r="42" spans="1:4">
      <c r="A42" s="60" t="s">
        <v>59</v>
      </c>
      <c r="B42" s="9"/>
      <c r="C42" s="9"/>
      <c r="D42" s="9"/>
    </row>
    <row r="43" spans="1:4">
      <c r="A43" s="10" t="s">
        <v>60</v>
      </c>
      <c r="B43" s="9"/>
      <c r="C43" s="9"/>
      <c r="D43" s="9"/>
    </row>
    <row r="44" spans="1:4">
      <c r="A44" s="10" t="s">
        <v>60</v>
      </c>
      <c r="B44" s="9"/>
      <c r="C44" s="9">
        <v>0</v>
      </c>
      <c r="D44" s="9"/>
    </row>
    <row r="45" spans="1:4">
      <c r="A45" s="13" t="s">
        <v>60</v>
      </c>
      <c r="B45" s="9"/>
      <c r="C45" s="9"/>
      <c r="D45" s="11"/>
    </row>
    <row r="46" spans="1:4" ht="15.75" thickBot="1">
      <c r="A46" s="49" t="s">
        <v>61</v>
      </c>
      <c r="B46" s="63">
        <f>SUM(B4:B45)</f>
        <v>0</v>
      </c>
      <c r="C46" s="63">
        <f>SUM(C4:C45)</f>
        <v>0</v>
      </c>
      <c r="D46" s="63">
        <f>SUM(D4:D45)</f>
        <v>0</v>
      </c>
    </row>
    <row r="47" spans="1:4" ht="16.5" thickTop="1" thickBot="1">
      <c r="A47" s="49" t="s">
        <v>62</v>
      </c>
      <c r="B47" s="12"/>
      <c r="C47" s="62"/>
      <c r="D47" s="12"/>
    </row>
    <row r="48" spans="1:4" ht="13.5" customHeight="1" thickTop="1"/>
    <row r="49" spans="1:4" ht="15.75" thickBot="1">
      <c r="A49" s="64" t="s">
        <v>63</v>
      </c>
      <c r="B49" s="63">
        <f>B46+B47</f>
        <v>0</v>
      </c>
      <c r="C49" s="63">
        <f>C46+C47</f>
        <v>0</v>
      </c>
      <c r="D49" s="63">
        <f>D46+D47</f>
        <v>0</v>
      </c>
    </row>
    <row r="50" spans="1:4" ht="15.75" thickTop="1">
      <c r="A50" s="65" t="s">
        <v>64</v>
      </c>
      <c r="B50" s="66"/>
      <c r="C50" s="66"/>
      <c r="D50" s="66"/>
    </row>
    <row r="51" spans="1:4" ht="15.75">
      <c r="A51" s="185"/>
      <c r="B51" s="185"/>
      <c r="C51" s="185"/>
    </row>
    <row r="52" spans="1:4">
      <c r="A52" s="66"/>
      <c r="B52" s="66"/>
      <c r="C52" s="66"/>
      <c r="D52" s="66"/>
    </row>
    <row r="53" spans="1:4" s="69" customFormat="1">
      <c r="A53" s="67"/>
      <c r="B53" s="68"/>
      <c r="C53" s="68"/>
      <c r="D53" s="68"/>
    </row>
    <row r="54" spans="1:4">
      <c r="A54" s="66"/>
      <c r="B54" s="66"/>
      <c r="C54" s="66"/>
      <c r="D54" s="66"/>
    </row>
    <row r="55" spans="1:4">
      <c r="A55" s="66"/>
      <c r="B55" s="70"/>
      <c r="C55" s="70"/>
      <c r="D55" s="70"/>
    </row>
    <row r="56" spans="1:4">
      <c r="A56" s="66"/>
      <c r="B56" s="66"/>
      <c r="C56" s="66"/>
      <c r="D56" s="66"/>
    </row>
    <row r="57" spans="1:4">
      <c r="A57" s="186"/>
      <c r="B57" s="186"/>
      <c r="C57" s="66"/>
      <c r="D57" s="66"/>
    </row>
    <row r="58" spans="1:4">
      <c r="A58" s="183"/>
      <c r="B58" s="183"/>
      <c r="C58" s="70"/>
      <c r="D58" s="70"/>
    </row>
    <row r="59" spans="1:4">
      <c r="A59" s="183"/>
      <c r="B59" s="183"/>
      <c r="C59" s="70"/>
      <c r="D59" s="70"/>
    </row>
    <row r="60" spans="1:4">
      <c r="A60" s="183"/>
      <c r="B60" s="183"/>
      <c r="C60" s="70"/>
      <c r="D60" s="70"/>
    </row>
    <row r="61" spans="1:4">
      <c r="A61" s="189"/>
      <c r="B61" s="189"/>
      <c r="C61" s="66"/>
      <c r="D61" s="66"/>
    </row>
    <row r="62" spans="1:4">
      <c r="A62" s="183"/>
      <c r="B62" s="183"/>
      <c r="C62" s="70"/>
      <c r="D62" s="70"/>
    </row>
    <row r="63" spans="1:4">
      <c r="A63" s="66"/>
      <c r="B63" s="66"/>
      <c r="C63" s="66"/>
      <c r="D63" s="66"/>
    </row>
    <row r="64" spans="1:4">
      <c r="A64" s="186"/>
      <c r="B64" s="186"/>
      <c r="C64" s="70"/>
      <c r="D64" s="70"/>
    </row>
    <row r="65" spans="1:4">
      <c r="A65" s="66"/>
      <c r="B65" s="66"/>
      <c r="C65" s="66"/>
      <c r="D65" s="66"/>
    </row>
    <row r="66" spans="1:4">
      <c r="A66" s="186"/>
      <c r="B66" s="186"/>
      <c r="C66" s="66"/>
      <c r="D66" s="66"/>
    </row>
    <row r="67" spans="1:4">
      <c r="A67" s="183"/>
      <c r="B67" s="183"/>
      <c r="C67" s="66"/>
      <c r="D67" s="66"/>
    </row>
    <row r="68" spans="1:4" ht="15.75">
      <c r="A68" s="71"/>
      <c r="B68" s="72"/>
      <c r="C68" s="73"/>
      <c r="D68" s="73"/>
    </row>
    <row r="69" spans="1:4">
      <c r="A69" s="74"/>
      <c r="B69" s="66"/>
      <c r="C69" s="70"/>
      <c r="D69" s="70"/>
    </row>
    <row r="70" spans="1:4">
      <c r="A70" s="66"/>
      <c r="B70" s="66"/>
      <c r="C70" s="66"/>
      <c r="D70" s="66"/>
    </row>
    <row r="71" spans="1:4">
      <c r="A71" s="66"/>
      <c r="B71" s="66"/>
      <c r="C71" s="70"/>
      <c r="D71" s="70"/>
    </row>
    <row r="72" spans="1:4">
      <c r="A72" s="66"/>
      <c r="B72" s="66"/>
      <c r="C72" s="66"/>
      <c r="D72" s="66"/>
    </row>
    <row r="73" spans="1:4">
      <c r="A73" s="66"/>
      <c r="B73" s="66"/>
      <c r="C73" s="73"/>
      <c r="D73" s="73"/>
    </row>
    <row r="75" spans="1:4">
      <c r="C75" s="75"/>
      <c r="D75" s="75"/>
    </row>
    <row r="77" spans="1:4">
      <c r="C77" s="76"/>
      <c r="D77" s="76"/>
    </row>
    <row r="79" spans="1:4" ht="15.75">
      <c r="A79" s="77"/>
      <c r="B79" s="77"/>
      <c r="C79" s="78"/>
      <c r="D79" s="78"/>
    </row>
    <row r="81" spans="1:3">
      <c r="A81" s="187"/>
      <c r="B81" s="188"/>
      <c r="C81" s="188"/>
    </row>
    <row r="82" spans="1:3">
      <c r="A82" s="188"/>
      <c r="B82" s="188"/>
      <c r="C82" s="188"/>
    </row>
    <row r="83" spans="1:3">
      <c r="A83" s="188"/>
      <c r="B83" s="188"/>
      <c r="C83" s="188"/>
    </row>
  </sheetData>
  <sheetProtection password="9CCF" sheet="1" objects="1" scenarios="1"/>
  <mergeCells count="13">
    <mergeCell ref="A81:C83"/>
    <mergeCell ref="A60:B60"/>
    <mergeCell ref="A61:B61"/>
    <mergeCell ref="A62:B62"/>
    <mergeCell ref="A64:B64"/>
    <mergeCell ref="A66:B66"/>
    <mergeCell ref="A67:B67"/>
    <mergeCell ref="A59:B59"/>
    <mergeCell ref="A1:C1"/>
    <mergeCell ref="A2:C2"/>
    <mergeCell ref="A51:C51"/>
    <mergeCell ref="A57:B57"/>
    <mergeCell ref="A58:B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opLeftCell="A9" workbookViewId="0">
      <selection activeCell="B53" sqref="B53"/>
    </sheetView>
  </sheetViews>
  <sheetFormatPr defaultColWidth="9.140625" defaultRowHeight="15"/>
  <cols>
    <col min="1" max="1" width="9.140625" style="49"/>
    <col min="2" max="2" width="38" style="49" customWidth="1"/>
    <col min="3" max="3" width="17.7109375" style="49" customWidth="1"/>
    <col min="4" max="4" width="20.5703125" style="49" customWidth="1"/>
    <col min="5" max="16384" width="9.140625" style="49"/>
  </cols>
  <sheetData>
    <row r="1" spans="1:4" ht="18">
      <c r="A1" s="176" t="s">
        <v>69</v>
      </c>
      <c r="B1" s="176"/>
      <c r="C1" s="176"/>
      <c r="D1" s="176"/>
    </row>
    <row r="2" spans="1:4" ht="18.75" customHeight="1">
      <c r="A2" s="184" t="s">
        <v>1</v>
      </c>
      <c r="B2" s="184"/>
      <c r="C2" s="184"/>
      <c r="D2" s="184"/>
    </row>
    <row r="3" spans="1:4" ht="15.75">
      <c r="A3" s="77" t="s">
        <v>70</v>
      </c>
    </row>
    <row r="4" spans="1:4">
      <c r="B4" s="49" t="s">
        <v>71</v>
      </c>
      <c r="D4" s="14"/>
    </row>
    <row r="5" spans="1:4">
      <c r="B5" s="49" t="s">
        <v>72</v>
      </c>
      <c r="D5" s="15"/>
    </row>
    <row r="6" spans="1:4">
      <c r="B6" s="49" t="s">
        <v>73</v>
      </c>
      <c r="D6" s="15"/>
    </row>
    <row r="7" spans="1:4">
      <c r="B7" s="49" t="s">
        <v>74</v>
      </c>
      <c r="D7" s="15"/>
    </row>
    <row r="8" spans="1:4">
      <c r="B8" s="49" t="s">
        <v>75</v>
      </c>
      <c r="D8" s="15"/>
    </row>
    <row r="9" spans="1:4">
      <c r="B9" s="49" t="s">
        <v>76</v>
      </c>
      <c r="C9" s="66"/>
      <c r="D9" s="15"/>
    </row>
    <row r="10" spans="1:4">
      <c r="B10" s="30"/>
    </row>
    <row r="11" spans="1:4" ht="15.75">
      <c r="B11" s="77" t="s">
        <v>77</v>
      </c>
      <c r="C11" s="77"/>
      <c r="D11" s="79">
        <f>SUM(D4:D10)</f>
        <v>0</v>
      </c>
    </row>
    <row r="12" spans="1:4" ht="15.75">
      <c r="B12" s="77"/>
      <c r="C12" s="77"/>
      <c r="D12" s="80"/>
    </row>
    <row r="13" spans="1:4" ht="15.75">
      <c r="B13" s="77"/>
      <c r="C13" s="77"/>
      <c r="D13" s="77"/>
    </row>
    <row r="15" spans="1:4" ht="15.75">
      <c r="A15" s="77" t="s">
        <v>78</v>
      </c>
    </row>
    <row r="16" spans="1:4">
      <c r="B16" s="49" t="s">
        <v>79</v>
      </c>
      <c r="D16" s="14"/>
    </row>
    <row r="17" spans="1:4">
      <c r="B17" s="49" t="s">
        <v>80</v>
      </c>
      <c r="D17" s="15"/>
    </row>
    <row r="18" spans="1:4">
      <c r="B18" s="49" t="s">
        <v>81</v>
      </c>
      <c r="D18" s="15"/>
    </row>
    <row r="19" spans="1:4">
      <c r="B19" s="49" t="s">
        <v>82</v>
      </c>
      <c r="D19" s="15"/>
    </row>
    <row r="20" spans="1:4">
      <c r="B20" s="49" t="s">
        <v>83</v>
      </c>
      <c r="D20" s="15"/>
    </row>
    <row r="21" spans="1:4">
      <c r="B21" s="49" t="s">
        <v>84</v>
      </c>
      <c r="D21" s="15"/>
    </row>
    <row r="22" spans="1:4">
      <c r="B22" s="49" t="s">
        <v>85</v>
      </c>
      <c r="D22" s="15"/>
    </row>
    <row r="23" spans="1:4">
      <c r="B23" s="49" t="s">
        <v>86</v>
      </c>
      <c r="D23" s="15">
        <v>0</v>
      </c>
    </row>
    <row r="24" spans="1:4">
      <c r="B24" s="49" t="s">
        <v>87</v>
      </c>
      <c r="D24" s="15"/>
    </row>
    <row r="25" spans="1:4">
      <c r="B25" s="30"/>
    </row>
    <row r="26" spans="1:4" ht="15.75">
      <c r="B26" s="77" t="s">
        <v>77</v>
      </c>
      <c r="C26" s="77"/>
      <c r="D26" s="79">
        <f>SUM(D16:D25)</f>
        <v>0</v>
      </c>
    </row>
    <row r="28" spans="1:4" ht="15.75">
      <c r="A28" s="77" t="s">
        <v>88</v>
      </c>
    </row>
    <row r="29" spans="1:4">
      <c r="B29" s="49" t="s">
        <v>89</v>
      </c>
      <c r="D29" s="14"/>
    </row>
    <row r="30" spans="1:4">
      <c r="B30" s="49" t="s">
        <v>90</v>
      </c>
      <c r="D30" s="15"/>
    </row>
    <row r="31" spans="1:4">
      <c r="B31" s="49" t="s">
        <v>91</v>
      </c>
      <c r="D31" s="15"/>
    </row>
    <row r="32" spans="1:4">
      <c r="B32" s="49" t="s">
        <v>92</v>
      </c>
      <c r="D32" s="15">
        <v>0</v>
      </c>
    </row>
    <row r="33" spans="1:4">
      <c r="B33" s="49" t="s">
        <v>93</v>
      </c>
      <c r="D33" s="15">
        <v>0</v>
      </c>
    </row>
    <row r="34" spans="1:4">
      <c r="B34" s="49" t="s">
        <v>87</v>
      </c>
      <c r="D34" s="15">
        <v>0</v>
      </c>
    </row>
    <row r="35" spans="1:4">
      <c r="B35" s="30"/>
    </row>
    <row r="36" spans="1:4" ht="15.75">
      <c r="B36" s="77" t="s">
        <v>77</v>
      </c>
      <c r="C36" s="77"/>
      <c r="D36" s="81">
        <f>SUM(D29:D35)</f>
        <v>0</v>
      </c>
    </row>
    <row r="38" spans="1:4" ht="15.75">
      <c r="A38" s="77" t="s">
        <v>94</v>
      </c>
    </row>
    <row r="39" spans="1:4">
      <c r="B39" s="49" t="s">
        <v>95</v>
      </c>
      <c r="D39" s="14"/>
    </row>
    <row r="40" spans="1:4">
      <c r="B40" s="49" t="s">
        <v>96</v>
      </c>
      <c r="D40" s="15"/>
    </row>
    <row r="41" spans="1:4">
      <c r="B41" s="49" t="s">
        <v>97</v>
      </c>
      <c r="D41" s="15"/>
    </row>
    <row r="42" spans="1:4">
      <c r="B42" s="49" t="s">
        <v>87</v>
      </c>
      <c r="D42" s="15"/>
    </row>
    <row r="43" spans="1:4">
      <c r="B43" s="30"/>
    </row>
    <row r="44" spans="1:4" ht="15.75">
      <c r="B44" s="77" t="s">
        <v>77</v>
      </c>
      <c r="C44" s="77"/>
      <c r="D44" s="78">
        <f>SUM(D39:D43)</f>
        <v>0</v>
      </c>
    </row>
    <row r="46" spans="1:4" ht="16.5" thickBot="1">
      <c r="A46" s="77" t="s">
        <v>98</v>
      </c>
      <c r="B46" s="77"/>
      <c r="C46" s="77"/>
      <c r="D46" s="82">
        <f>+D11+D26+D36+D44+D13</f>
        <v>0</v>
      </c>
    </row>
    <row r="47" spans="1:4" ht="15.75" thickTop="1"/>
    <row r="48" spans="1:4" ht="15.75">
      <c r="A48" s="77" t="s">
        <v>183</v>
      </c>
      <c r="D48" s="14"/>
    </row>
    <row r="49" spans="1:4">
      <c r="B49" s="113" t="s">
        <v>233</v>
      </c>
    </row>
    <row r="51" spans="1:4" ht="16.5" thickBot="1">
      <c r="A51" s="77" t="s">
        <v>99</v>
      </c>
      <c r="D51" s="48">
        <f>+D46+D48</f>
        <v>0</v>
      </c>
    </row>
    <row r="52" spans="1:4" ht="15.75" thickTop="1"/>
    <row r="54" spans="1:4" ht="15.75">
      <c r="A54" s="190" t="s">
        <v>100</v>
      </c>
      <c r="B54" s="190"/>
      <c r="C54" s="190"/>
      <c r="D54" s="190"/>
    </row>
    <row r="57" spans="1:4">
      <c r="B57" s="49" t="s">
        <v>101</v>
      </c>
      <c r="D57" s="84">
        <f>+'Unit Information'!C37</f>
        <v>0</v>
      </c>
    </row>
    <row r="59" spans="1:4">
      <c r="B59" s="49" t="s">
        <v>102</v>
      </c>
      <c r="D59" s="46">
        <f>+D57*12</f>
        <v>0</v>
      </c>
    </row>
    <row r="61" spans="1:4">
      <c r="B61" s="49" t="s">
        <v>103</v>
      </c>
    </row>
    <row r="63" spans="1:4">
      <c r="B63" s="49" t="s">
        <v>104</v>
      </c>
      <c r="D63" s="46">
        <f>+D46</f>
        <v>0</v>
      </c>
    </row>
    <row r="65" spans="2:4">
      <c r="B65" s="49" t="s">
        <v>105</v>
      </c>
      <c r="D65" s="46">
        <f>+D48</f>
        <v>0</v>
      </c>
    </row>
    <row r="67" spans="2:4">
      <c r="B67" s="49" t="s">
        <v>106</v>
      </c>
      <c r="D67" s="46">
        <f>+D59-D63-D65</f>
        <v>0</v>
      </c>
    </row>
    <row r="69" spans="2:4">
      <c r="B69" s="49" t="s">
        <v>103</v>
      </c>
    </row>
    <row r="71" spans="2:4">
      <c r="B71" s="49" t="s">
        <v>107</v>
      </c>
      <c r="D71" s="14"/>
    </row>
    <row r="73" spans="2:4" ht="15.75" thickBot="1">
      <c r="B73" s="49" t="s">
        <v>108</v>
      </c>
      <c r="D73" s="48">
        <f>+D67-D71</f>
        <v>0</v>
      </c>
    </row>
    <row r="74" spans="2:4" ht="15.75" thickTop="1"/>
  </sheetData>
  <sheetProtection password="9CCF" sheet="1" objects="1" scenarios="1"/>
  <mergeCells count="3">
    <mergeCell ref="A1:D1"/>
    <mergeCell ref="A2:D2"/>
    <mergeCell ref="A54:D5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E25" sqref="E25"/>
    </sheetView>
  </sheetViews>
  <sheetFormatPr defaultColWidth="9.140625" defaultRowHeight="15"/>
  <cols>
    <col min="1" max="1" width="44" style="64" customWidth="1"/>
    <col min="2" max="2" width="17" style="64" customWidth="1"/>
    <col min="3" max="3" width="24" style="64" customWidth="1"/>
    <col min="4" max="16384" width="9.140625" style="64"/>
  </cols>
  <sheetData>
    <row r="1" spans="1:3" ht="18">
      <c r="A1" s="176" t="s">
        <v>109</v>
      </c>
      <c r="B1" s="176"/>
      <c r="C1" s="176"/>
    </row>
    <row r="2" spans="1:3" ht="21" customHeight="1">
      <c r="A2" s="191" t="s">
        <v>1</v>
      </c>
      <c r="B2" s="191"/>
      <c r="C2" s="191"/>
    </row>
    <row r="3" spans="1:3" ht="15.75">
      <c r="A3" s="190" t="s">
        <v>110</v>
      </c>
      <c r="B3" s="190"/>
      <c r="C3" s="190"/>
    </row>
    <row r="5" spans="1:3">
      <c r="A5" s="64" t="s">
        <v>63</v>
      </c>
      <c r="C5" s="85">
        <f>+'Development Cost Schedule'!B46</f>
        <v>0</v>
      </c>
    </row>
    <row r="6" spans="1:3">
      <c r="A6" s="64" t="s">
        <v>111</v>
      </c>
    </row>
    <row r="7" spans="1:3">
      <c r="A7" s="29"/>
      <c r="C7" s="16">
        <v>0</v>
      </c>
    </row>
    <row r="8" spans="1:3">
      <c r="A8" s="29"/>
      <c r="C8" s="16">
        <v>0</v>
      </c>
    </row>
    <row r="10" spans="1:3" ht="16.5" thickBot="1">
      <c r="A10" s="77" t="s">
        <v>112</v>
      </c>
      <c r="C10" s="86">
        <f>SUM(C5:C8)</f>
        <v>0</v>
      </c>
    </row>
    <row r="11" spans="1:3" ht="15.75" thickTop="1"/>
    <row r="12" spans="1:3" ht="15.75">
      <c r="A12" s="190" t="s">
        <v>113</v>
      </c>
      <c r="B12" s="190"/>
      <c r="C12" s="190"/>
    </row>
    <row r="14" spans="1:3">
      <c r="A14" s="64" t="s">
        <v>114</v>
      </c>
      <c r="C14" s="16"/>
    </row>
    <row r="15" spans="1:3">
      <c r="A15" s="49" t="s">
        <v>234</v>
      </c>
      <c r="C15" s="16">
        <v>0</v>
      </c>
    </row>
    <row r="16" spans="1:3">
      <c r="A16" s="64" t="s">
        <v>115</v>
      </c>
      <c r="C16" s="16"/>
    </row>
    <row r="17" spans="1:3">
      <c r="A17" s="64" t="s">
        <v>118</v>
      </c>
      <c r="C17" s="16"/>
    </row>
    <row r="18" spans="1:3">
      <c r="A18" s="64" t="s">
        <v>116</v>
      </c>
      <c r="C18" s="16"/>
    </row>
    <row r="19" spans="1:3">
      <c r="A19" s="64" t="s">
        <v>117</v>
      </c>
      <c r="C19" s="16">
        <v>0</v>
      </c>
    </row>
    <row r="20" spans="1:3">
      <c r="A20" s="49" t="s">
        <v>189</v>
      </c>
      <c r="C20" s="16">
        <v>0</v>
      </c>
    </row>
    <row r="21" spans="1:3">
      <c r="A21" s="64" t="s">
        <v>119</v>
      </c>
      <c r="C21" s="16">
        <v>0</v>
      </c>
    </row>
    <row r="22" spans="1:3">
      <c r="A22" s="49" t="s">
        <v>190</v>
      </c>
      <c r="C22" s="16">
        <v>0</v>
      </c>
    </row>
    <row r="23" spans="1:3">
      <c r="A23" s="64" t="s">
        <v>120</v>
      </c>
      <c r="C23" s="16">
        <v>0</v>
      </c>
    </row>
    <row r="24" spans="1:3">
      <c r="A24" s="64" t="s">
        <v>121</v>
      </c>
      <c r="C24" s="16">
        <v>0</v>
      </c>
    </row>
    <row r="25" spans="1:3">
      <c r="A25" s="64" t="s">
        <v>122</v>
      </c>
      <c r="C25" s="16">
        <v>0</v>
      </c>
    </row>
    <row r="26" spans="1:3">
      <c r="A26" s="64" t="s">
        <v>123</v>
      </c>
      <c r="C26" s="16"/>
    </row>
    <row r="27" spans="1:3">
      <c r="A27" s="64" t="s">
        <v>124</v>
      </c>
      <c r="C27" s="87"/>
    </row>
    <row r="28" spans="1:3">
      <c r="A28" s="30"/>
      <c r="C28" s="16"/>
    </row>
    <row r="29" spans="1:3">
      <c r="A29" s="29"/>
      <c r="C29" s="16">
        <v>0</v>
      </c>
    </row>
    <row r="31" spans="1:3" ht="16.5" thickBot="1">
      <c r="A31" s="77" t="s">
        <v>125</v>
      </c>
      <c r="C31" s="86">
        <f>SUM(C14:C29)</f>
        <v>0</v>
      </c>
    </row>
    <row r="32" spans="1:3" ht="15.75" thickTop="1"/>
    <row r="33" spans="1:3" ht="15.75">
      <c r="A33" s="190" t="s">
        <v>126</v>
      </c>
      <c r="B33" s="190"/>
      <c r="C33" s="190"/>
    </row>
    <row r="35" spans="1:3">
      <c r="A35" s="64" t="s">
        <v>112</v>
      </c>
      <c r="C35" s="87">
        <f>+C10</f>
        <v>0</v>
      </c>
    </row>
    <row r="36" spans="1:3">
      <c r="A36" s="64" t="s">
        <v>127</v>
      </c>
      <c r="C36" s="87">
        <f>+C31</f>
        <v>0</v>
      </c>
    </row>
    <row r="37" spans="1:3" ht="16.5" thickBot="1">
      <c r="A37" s="77" t="s">
        <v>128</v>
      </c>
      <c r="C37" s="86">
        <f>+C35-C36</f>
        <v>0</v>
      </c>
    </row>
    <row r="38" spans="1:3" ht="15.75" thickTop="1"/>
    <row r="39" spans="1:3">
      <c r="A39" s="64" t="s">
        <v>129</v>
      </c>
    </row>
    <row r="40" spans="1:3">
      <c r="A40" s="64" t="s">
        <v>130</v>
      </c>
    </row>
    <row r="41" spans="1:3">
      <c r="A41" s="64" t="s">
        <v>131</v>
      </c>
      <c r="C41" s="87"/>
    </row>
    <row r="42" spans="1:3">
      <c r="A42" s="64" t="s">
        <v>132</v>
      </c>
    </row>
    <row r="44" spans="1:3">
      <c r="A44" s="83"/>
    </row>
    <row r="46" spans="1:3" ht="15.75">
      <c r="A46" s="77"/>
      <c r="B46" s="77"/>
      <c r="C46" s="88"/>
    </row>
    <row r="48" spans="1:3" ht="15.75">
      <c r="A48" s="77"/>
      <c r="B48" s="77"/>
      <c r="C48" s="88"/>
    </row>
  </sheetData>
  <sheetProtection password="9CCF" sheet="1" objects="1" scenarios="1"/>
  <mergeCells count="5">
    <mergeCell ref="A1:C1"/>
    <mergeCell ref="A2:C2"/>
    <mergeCell ref="A3:C3"/>
    <mergeCell ref="A12:C12"/>
    <mergeCell ref="A33:C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6"/>
  <sheetViews>
    <sheetView tabSelected="1" zoomScale="115" zoomScaleNormal="115" workbookViewId="0">
      <selection activeCell="AH1" sqref="AH1:AI1048576"/>
    </sheetView>
  </sheetViews>
  <sheetFormatPr defaultColWidth="9.140625" defaultRowHeight="12.75"/>
  <cols>
    <col min="1" max="1" width="27.28515625" style="83" customWidth="1"/>
    <col min="2" max="2" width="15.42578125" style="83" customWidth="1"/>
    <col min="3" max="3" width="11.42578125" style="83" customWidth="1"/>
    <col min="4" max="4" width="8.85546875" style="83" customWidth="1"/>
    <col min="5" max="35" width="18.28515625" style="83" customWidth="1"/>
    <col min="36" max="16384" width="9.140625" style="83"/>
  </cols>
  <sheetData>
    <row r="1" spans="1:35" ht="15.75">
      <c r="A1" s="190" t="s">
        <v>143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35" ht="15.75" customHeight="1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</row>
    <row r="3" spans="1:3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3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35" s="90" customFormat="1">
      <c r="C5" s="91" t="s">
        <v>180</v>
      </c>
      <c r="D5" s="155">
        <v>0.01</v>
      </c>
      <c r="E5" s="90" t="s">
        <v>144</v>
      </c>
      <c r="F5" s="90" t="s">
        <v>145</v>
      </c>
      <c r="G5" s="90" t="s">
        <v>146</v>
      </c>
      <c r="H5" s="90" t="s">
        <v>147</v>
      </c>
      <c r="I5" s="90" t="s">
        <v>148</v>
      </c>
      <c r="J5" s="90" t="s">
        <v>149</v>
      </c>
      <c r="K5" s="90" t="s">
        <v>150</v>
      </c>
      <c r="L5" s="90" t="s">
        <v>151</v>
      </c>
      <c r="M5" s="90" t="s">
        <v>152</v>
      </c>
      <c r="N5" s="90" t="s">
        <v>153</v>
      </c>
      <c r="O5" s="90" t="s">
        <v>154</v>
      </c>
      <c r="P5" s="90" t="s">
        <v>155</v>
      </c>
      <c r="Q5" s="90" t="s">
        <v>156</v>
      </c>
      <c r="R5" s="90" t="s">
        <v>157</v>
      </c>
      <c r="S5" s="90" t="s">
        <v>158</v>
      </c>
      <c r="T5" s="90" t="s">
        <v>159</v>
      </c>
      <c r="U5" s="90" t="s">
        <v>203</v>
      </c>
      <c r="V5" s="90" t="s">
        <v>204</v>
      </c>
      <c r="W5" s="90" t="s">
        <v>205</v>
      </c>
      <c r="X5" s="90" t="s">
        <v>206</v>
      </c>
      <c r="Y5" s="90" t="s">
        <v>207</v>
      </c>
      <c r="Z5" s="156" t="s">
        <v>235</v>
      </c>
      <c r="AA5" s="156" t="s">
        <v>236</v>
      </c>
      <c r="AB5" s="156" t="s">
        <v>237</v>
      </c>
      <c r="AC5" s="156" t="s">
        <v>238</v>
      </c>
      <c r="AD5" s="156" t="s">
        <v>239</v>
      </c>
      <c r="AE5" s="156" t="s">
        <v>240</v>
      </c>
      <c r="AF5" s="156" t="s">
        <v>241</v>
      </c>
      <c r="AG5" s="156" t="s">
        <v>242</v>
      </c>
      <c r="AH5" s="156" t="s">
        <v>243</v>
      </c>
      <c r="AI5" s="156" t="s">
        <v>244</v>
      </c>
    </row>
    <row r="6" spans="1:35">
      <c r="A6" s="83" t="s">
        <v>160</v>
      </c>
      <c r="E6" s="92">
        <f>+'Unit Information'!C37</f>
        <v>0</v>
      </c>
      <c r="F6" s="92">
        <f>+E6*12</f>
        <v>0</v>
      </c>
      <c r="G6" s="92">
        <f t="shared" ref="G6:Y6" si="0">+F6*($D$5+1)</f>
        <v>0</v>
      </c>
      <c r="H6" s="92">
        <f t="shared" si="0"/>
        <v>0</v>
      </c>
      <c r="I6" s="92">
        <f t="shared" si="0"/>
        <v>0</v>
      </c>
      <c r="J6" s="92">
        <f t="shared" si="0"/>
        <v>0</v>
      </c>
      <c r="K6" s="92">
        <f t="shared" si="0"/>
        <v>0</v>
      </c>
      <c r="L6" s="92">
        <f t="shared" si="0"/>
        <v>0</v>
      </c>
      <c r="M6" s="92">
        <f t="shared" si="0"/>
        <v>0</v>
      </c>
      <c r="N6" s="92">
        <f t="shared" si="0"/>
        <v>0</v>
      </c>
      <c r="O6" s="92">
        <f t="shared" si="0"/>
        <v>0</v>
      </c>
      <c r="P6" s="92">
        <f t="shared" si="0"/>
        <v>0</v>
      </c>
      <c r="Q6" s="92">
        <f t="shared" si="0"/>
        <v>0</v>
      </c>
      <c r="R6" s="92">
        <f t="shared" si="0"/>
        <v>0</v>
      </c>
      <c r="S6" s="92">
        <f t="shared" si="0"/>
        <v>0</v>
      </c>
      <c r="T6" s="92">
        <f t="shared" si="0"/>
        <v>0</v>
      </c>
      <c r="U6" s="92">
        <f t="shared" si="0"/>
        <v>0</v>
      </c>
      <c r="V6" s="92">
        <f t="shared" si="0"/>
        <v>0</v>
      </c>
      <c r="W6" s="92">
        <f t="shared" si="0"/>
        <v>0</v>
      </c>
      <c r="X6" s="92">
        <f t="shared" si="0"/>
        <v>0</v>
      </c>
      <c r="Y6" s="92">
        <f t="shared" si="0"/>
        <v>0</v>
      </c>
      <c r="Z6" s="92">
        <f t="shared" ref="Z6" si="1">+Y6*($D$5+1)</f>
        <v>0</v>
      </c>
      <c r="AA6" s="92">
        <f t="shared" ref="AA6" si="2">+Z6*($D$5+1)</f>
        <v>0</v>
      </c>
      <c r="AB6" s="92">
        <f t="shared" ref="AB6" si="3">+AA6*($D$5+1)</f>
        <v>0</v>
      </c>
      <c r="AC6" s="92">
        <f t="shared" ref="AC6" si="4">+AB6*($D$5+1)</f>
        <v>0</v>
      </c>
      <c r="AD6" s="92">
        <f t="shared" ref="AD6" si="5">+AC6*($D$5+1)</f>
        <v>0</v>
      </c>
      <c r="AE6" s="92">
        <f t="shared" ref="AE6" si="6">+AD6*($D$5+1)</f>
        <v>0</v>
      </c>
      <c r="AF6" s="92">
        <f t="shared" ref="AF6" si="7">+AE6*($D$5+1)</f>
        <v>0</v>
      </c>
      <c r="AG6" s="92">
        <f t="shared" ref="AG6" si="8">+AF6*($D$5+1)</f>
        <v>0</v>
      </c>
      <c r="AH6" s="92">
        <f t="shared" ref="AH6" si="9">+AG6*($D$5+1)</f>
        <v>0</v>
      </c>
      <c r="AI6" s="92">
        <f t="shared" ref="AI6" si="10">+AH6*($D$5+1)</f>
        <v>0</v>
      </c>
    </row>
    <row r="7" spans="1:35">
      <c r="A7" s="83" t="s">
        <v>161</v>
      </c>
      <c r="B7" s="193" t="s">
        <v>181</v>
      </c>
      <c r="C7" s="193"/>
      <c r="D7" s="155">
        <v>7.0000000000000007E-2</v>
      </c>
      <c r="E7" s="92">
        <f>+E6*D7*-1</f>
        <v>0</v>
      </c>
      <c r="F7" s="92">
        <f>+E7*12</f>
        <v>0</v>
      </c>
      <c r="G7" s="92">
        <f t="shared" ref="G7:T7" si="11">+G6*$D$7*-1</f>
        <v>0</v>
      </c>
      <c r="H7" s="92">
        <f t="shared" si="11"/>
        <v>0</v>
      </c>
      <c r="I7" s="92">
        <f t="shared" si="11"/>
        <v>0</v>
      </c>
      <c r="J7" s="92">
        <f t="shared" si="11"/>
        <v>0</v>
      </c>
      <c r="K7" s="92">
        <f t="shared" si="11"/>
        <v>0</v>
      </c>
      <c r="L7" s="92">
        <f t="shared" si="11"/>
        <v>0</v>
      </c>
      <c r="M7" s="92">
        <f t="shared" si="11"/>
        <v>0</v>
      </c>
      <c r="N7" s="92">
        <f t="shared" si="11"/>
        <v>0</v>
      </c>
      <c r="O7" s="92">
        <f t="shared" si="11"/>
        <v>0</v>
      </c>
      <c r="P7" s="92">
        <f t="shared" si="11"/>
        <v>0</v>
      </c>
      <c r="Q7" s="92">
        <f t="shared" si="11"/>
        <v>0</v>
      </c>
      <c r="R7" s="92">
        <f t="shared" si="11"/>
        <v>0</v>
      </c>
      <c r="S7" s="92">
        <f t="shared" si="11"/>
        <v>0</v>
      </c>
      <c r="T7" s="92">
        <f t="shared" si="11"/>
        <v>0</v>
      </c>
      <c r="U7" s="92">
        <f>+U6*$D$7*-1</f>
        <v>0</v>
      </c>
      <c r="V7" s="92">
        <f>+V6*$D$7*-1</f>
        <v>0</v>
      </c>
      <c r="W7" s="92">
        <f>+W6*$D$7*-1</f>
        <v>0</v>
      </c>
      <c r="X7" s="92">
        <f>+X6*$D$7*-1</f>
        <v>0</v>
      </c>
      <c r="Y7" s="92">
        <f>+Y6*$D$7*-1</f>
        <v>0</v>
      </c>
      <c r="Z7" s="92">
        <f t="shared" ref="Z7:AI7" si="12">+Z6*$D$7*-1</f>
        <v>0</v>
      </c>
      <c r="AA7" s="92">
        <f t="shared" si="12"/>
        <v>0</v>
      </c>
      <c r="AB7" s="92">
        <f t="shared" si="12"/>
        <v>0</v>
      </c>
      <c r="AC7" s="92">
        <f t="shared" si="12"/>
        <v>0</v>
      </c>
      <c r="AD7" s="92">
        <f t="shared" si="12"/>
        <v>0</v>
      </c>
      <c r="AE7" s="92">
        <f t="shared" si="12"/>
        <v>0</v>
      </c>
      <c r="AF7" s="92">
        <f t="shared" si="12"/>
        <v>0</v>
      </c>
      <c r="AG7" s="92">
        <f t="shared" si="12"/>
        <v>0</v>
      </c>
      <c r="AH7" s="92">
        <f t="shared" si="12"/>
        <v>0</v>
      </c>
      <c r="AI7" s="92">
        <f t="shared" si="12"/>
        <v>0</v>
      </c>
    </row>
    <row r="8" spans="1:35">
      <c r="A8" s="83" t="s">
        <v>162</v>
      </c>
      <c r="E8" s="93">
        <f>+'Unit Information'!C40</f>
        <v>0</v>
      </c>
      <c r="F8" s="92">
        <f>+E8*12</f>
        <v>0</v>
      </c>
      <c r="G8" s="92">
        <f t="shared" ref="G8:Y8" si="13">+F8*($D$5+1)</f>
        <v>0</v>
      </c>
      <c r="H8" s="92">
        <f t="shared" si="13"/>
        <v>0</v>
      </c>
      <c r="I8" s="92">
        <f t="shared" si="13"/>
        <v>0</v>
      </c>
      <c r="J8" s="92">
        <f t="shared" si="13"/>
        <v>0</v>
      </c>
      <c r="K8" s="92">
        <f t="shared" si="13"/>
        <v>0</v>
      </c>
      <c r="L8" s="92">
        <f t="shared" si="13"/>
        <v>0</v>
      </c>
      <c r="M8" s="92">
        <f t="shared" si="13"/>
        <v>0</v>
      </c>
      <c r="N8" s="92">
        <f t="shared" si="13"/>
        <v>0</v>
      </c>
      <c r="O8" s="92">
        <f t="shared" si="13"/>
        <v>0</v>
      </c>
      <c r="P8" s="92">
        <f t="shared" si="13"/>
        <v>0</v>
      </c>
      <c r="Q8" s="92">
        <f t="shared" si="13"/>
        <v>0</v>
      </c>
      <c r="R8" s="92">
        <f t="shared" si="13"/>
        <v>0</v>
      </c>
      <c r="S8" s="92">
        <f t="shared" si="13"/>
        <v>0</v>
      </c>
      <c r="T8" s="92">
        <f t="shared" si="13"/>
        <v>0</v>
      </c>
      <c r="U8" s="92">
        <f t="shared" si="13"/>
        <v>0</v>
      </c>
      <c r="V8" s="92">
        <f t="shared" si="13"/>
        <v>0</v>
      </c>
      <c r="W8" s="92">
        <f t="shared" si="13"/>
        <v>0</v>
      </c>
      <c r="X8" s="92">
        <f t="shared" si="13"/>
        <v>0</v>
      </c>
      <c r="Y8" s="92">
        <f t="shared" si="13"/>
        <v>0</v>
      </c>
      <c r="Z8" s="92">
        <f t="shared" ref="Z8" si="14">+Y8*($D$5+1)</f>
        <v>0</v>
      </c>
      <c r="AA8" s="92">
        <f t="shared" ref="AA8" si="15">+Z8*($D$5+1)</f>
        <v>0</v>
      </c>
      <c r="AB8" s="92">
        <f t="shared" ref="AB8" si="16">+AA8*($D$5+1)</f>
        <v>0</v>
      </c>
      <c r="AC8" s="92">
        <f t="shared" ref="AC8" si="17">+AB8*($D$5+1)</f>
        <v>0</v>
      </c>
      <c r="AD8" s="92">
        <f t="shared" ref="AD8" si="18">+AC8*($D$5+1)</f>
        <v>0</v>
      </c>
      <c r="AE8" s="92">
        <f t="shared" ref="AE8" si="19">+AD8*($D$5+1)</f>
        <v>0</v>
      </c>
      <c r="AF8" s="92">
        <f t="shared" ref="AF8" si="20">+AE8*($D$5+1)</f>
        <v>0</v>
      </c>
      <c r="AG8" s="92">
        <f t="shared" ref="AG8" si="21">+AF8*($D$5+1)</f>
        <v>0</v>
      </c>
      <c r="AH8" s="92">
        <f t="shared" ref="AH8" si="22">+AG8*($D$5+1)</f>
        <v>0</v>
      </c>
      <c r="AI8" s="92">
        <f t="shared" ref="AI8" si="23">+AH8*($D$5+1)</f>
        <v>0</v>
      </c>
    </row>
    <row r="10" spans="1:35" ht="13.5" thickBot="1">
      <c r="A10" s="94" t="s">
        <v>163</v>
      </c>
      <c r="B10" s="94"/>
      <c r="C10" s="94"/>
      <c r="D10" s="95"/>
      <c r="E10" s="96">
        <f t="shared" ref="E10:T10" si="24">SUM(E6:E8)</f>
        <v>0</v>
      </c>
      <c r="F10" s="96">
        <f t="shared" si="24"/>
        <v>0</v>
      </c>
      <c r="G10" s="96">
        <f t="shared" si="24"/>
        <v>0</v>
      </c>
      <c r="H10" s="96">
        <f t="shared" si="24"/>
        <v>0</v>
      </c>
      <c r="I10" s="96">
        <f t="shared" si="24"/>
        <v>0</v>
      </c>
      <c r="J10" s="96">
        <f t="shared" si="24"/>
        <v>0</v>
      </c>
      <c r="K10" s="96">
        <f t="shared" si="24"/>
        <v>0</v>
      </c>
      <c r="L10" s="96">
        <f t="shared" si="24"/>
        <v>0</v>
      </c>
      <c r="M10" s="96">
        <f t="shared" si="24"/>
        <v>0</v>
      </c>
      <c r="N10" s="96">
        <f t="shared" si="24"/>
        <v>0</v>
      </c>
      <c r="O10" s="96">
        <f t="shared" si="24"/>
        <v>0</v>
      </c>
      <c r="P10" s="96">
        <f t="shared" si="24"/>
        <v>0</v>
      </c>
      <c r="Q10" s="96">
        <f t="shared" si="24"/>
        <v>0</v>
      </c>
      <c r="R10" s="96">
        <f t="shared" si="24"/>
        <v>0</v>
      </c>
      <c r="S10" s="96">
        <f t="shared" si="24"/>
        <v>0</v>
      </c>
      <c r="T10" s="96">
        <f t="shared" si="24"/>
        <v>0</v>
      </c>
      <c r="U10" s="96">
        <f>SUM(U6:U8)</f>
        <v>0</v>
      </c>
      <c r="V10" s="96">
        <f>SUM(V6:V8)</f>
        <v>0</v>
      </c>
      <c r="W10" s="96">
        <f>SUM(W6:W8)</f>
        <v>0</v>
      </c>
      <c r="X10" s="96">
        <f>SUM(X6:X8)</f>
        <v>0</v>
      </c>
      <c r="Y10" s="96">
        <f>SUM(Y6:Y8)</f>
        <v>0</v>
      </c>
      <c r="Z10" s="96">
        <f t="shared" ref="Z10:AI10" si="25">SUM(Z6:Z8)</f>
        <v>0</v>
      </c>
      <c r="AA10" s="96">
        <f t="shared" si="25"/>
        <v>0</v>
      </c>
      <c r="AB10" s="96">
        <f t="shared" si="25"/>
        <v>0</v>
      </c>
      <c r="AC10" s="96">
        <f t="shared" si="25"/>
        <v>0</v>
      </c>
      <c r="AD10" s="96">
        <f t="shared" si="25"/>
        <v>0</v>
      </c>
      <c r="AE10" s="96">
        <f t="shared" si="25"/>
        <v>0</v>
      </c>
      <c r="AF10" s="96">
        <f t="shared" si="25"/>
        <v>0</v>
      </c>
      <c r="AG10" s="96">
        <f t="shared" si="25"/>
        <v>0</v>
      </c>
      <c r="AH10" s="96">
        <f t="shared" si="25"/>
        <v>0</v>
      </c>
      <c r="AI10" s="96">
        <f t="shared" si="25"/>
        <v>0</v>
      </c>
    </row>
    <row r="11" spans="1:35" ht="13.5" thickTop="1">
      <c r="A11" s="97"/>
      <c r="B11" s="97"/>
      <c r="C11" s="97"/>
    </row>
    <row r="12" spans="1:35" s="90" customFormat="1">
      <c r="C12" s="91" t="s">
        <v>182</v>
      </c>
      <c r="D12" s="98">
        <v>0.03</v>
      </c>
      <c r="E12" s="90" t="s">
        <v>144</v>
      </c>
      <c r="F12" s="90" t="s">
        <v>145</v>
      </c>
      <c r="G12" s="90" t="s">
        <v>146</v>
      </c>
      <c r="H12" s="90" t="s">
        <v>147</v>
      </c>
      <c r="I12" s="90" t="s">
        <v>148</v>
      </c>
      <c r="J12" s="90" t="s">
        <v>149</v>
      </c>
      <c r="K12" s="90" t="s">
        <v>150</v>
      </c>
      <c r="L12" s="90" t="s">
        <v>151</v>
      </c>
      <c r="M12" s="90" t="s">
        <v>152</v>
      </c>
      <c r="N12" s="90" t="s">
        <v>153</v>
      </c>
      <c r="O12" s="90" t="s">
        <v>154</v>
      </c>
      <c r="P12" s="90" t="s">
        <v>155</v>
      </c>
      <c r="Q12" s="90" t="s">
        <v>156</v>
      </c>
      <c r="R12" s="90" t="s">
        <v>157</v>
      </c>
      <c r="S12" s="90" t="s">
        <v>158</v>
      </c>
      <c r="T12" s="90" t="s">
        <v>159</v>
      </c>
      <c r="U12" s="90" t="s">
        <v>203</v>
      </c>
      <c r="V12" s="90" t="s">
        <v>204</v>
      </c>
      <c r="W12" s="90" t="s">
        <v>205</v>
      </c>
      <c r="X12" s="90" t="s">
        <v>206</v>
      </c>
      <c r="Y12" s="90" t="s">
        <v>207</v>
      </c>
      <c r="Z12" s="156" t="s">
        <v>235</v>
      </c>
      <c r="AA12" s="156" t="s">
        <v>236</v>
      </c>
      <c r="AB12" s="156" t="s">
        <v>237</v>
      </c>
      <c r="AC12" s="156" t="s">
        <v>238</v>
      </c>
      <c r="AD12" s="156" t="s">
        <v>239</v>
      </c>
      <c r="AE12" s="156" t="s">
        <v>240</v>
      </c>
      <c r="AF12" s="156" t="s">
        <v>241</v>
      </c>
      <c r="AG12" s="156" t="s">
        <v>242</v>
      </c>
      <c r="AH12" s="156" t="s">
        <v>243</v>
      </c>
      <c r="AI12" s="156" t="s">
        <v>244</v>
      </c>
    </row>
    <row r="13" spans="1:35">
      <c r="A13" s="83" t="s">
        <v>164</v>
      </c>
      <c r="E13" s="92">
        <f>+'Operating Expense Information'!D11/12</f>
        <v>0</v>
      </c>
      <c r="F13" s="92">
        <f>+E13*12</f>
        <v>0</v>
      </c>
      <c r="G13" s="92">
        <f t="shared" ref="G13:Y13" si="26">+F13*(1+$D$12)</f>
        <v>0</v>
      </c>
      <c r="H13" s="92">
        <f t="shared" si="26"/>
        <v>0</v>
      </c>
      <c r="I13" s="92">
        <f t="shared" si="26"/>
        <v>0</v>
      </c>
      <c r="J13" s="92">
        <f t="shared" si="26"/>
        <v>0</v>
      </c>
      <c r="K13" s="92">
        <f t="shared" si="26"/>
        <v>0</v>
      </c>
      <c r="L13" s="92">
        <f t="shared" si="26"/>
        <v>0</v>
      </c>
      <c r="M13" s="92">
        <f t="shared" si="26"/>
        <v>0</v>
      </c>
      <c r="N13" s="92">
        <f t="shared" si="26"/>
        <v>0</v>
      </c>
      <c r="O13" s="92">
        <f t="shared" si="26"/>
        <v>0</v>
      </c>
      <c r="P13" s="92">
        <f t="shared" si="26"/>
        <v>0</v>
      </c>
      <c r="Q13" s="92">
        <f t="shared" si="26"/>
        <v>0</v>
      </c>
      <c r="R13" s="92">
        <f t="shared" si="26"/>
        <v>0</v>
      </c>
      <c r="S13" s="92">
        <f t="shared" si="26"/>
        <v>0</v>
      </c>
      <c r="T13" s="92">
        <f t="shared" si="26"/>
        <v>0</v>
      </c>
      <c r="U13" s="92">
        <f t="shared" si="26"/>
        <v>0</v>
      </c>
      <c r="V13" s="92">
        <f t="shared" si="26"/>
        <v>0</v>
      </c>
      <c r="W13" s="92">
        <f t="shared" si="26"/>
        <v>0</v>
      </c>
      <c r="X13" s="92">
        <f t="shared" si="26"/>
        <v>0</v>
      </c>
      <c r="Y13" s="92">
        <f t="shared" si="26"/>
        <v>0</v>
      </c>
      <c r="Z13" s="92">
        <f t="shared" ref="Z13" si="27">+Y13*(1+$D$12)</f>
        <v>0</v>
      </c>
      <c r="AA13" s="92">
        <f t="shared" ref="AA13" si="28">+Z13*(1+$D$12)</f>
        <v>0</v>
      </c>
      <c r="AB13" s="92">
        <f t="shared" ref="AB13" si="29">+AA13*(1+$D$12)</f>
        <v>0</v>
      </c>
      <c r="AC13" s="92">
        <f t="shared" ref="AC13" si="30">+AB13*(1+$D$12)</f>
        <v>0</v>
      </c>
      <c r="AD13" s="92">
        <f t="shared" ref="AD13" si="31">+AC13*(1+$D$12)</f>
        <v>0</v>
      </c>
      <c r="AE13" s="92">
        <f t="shared" ref="AE13" si="32">+AD13*(1+$D$12)</f>
        <v>0</v>
      </c>
      <c r="AF13" s="92">
        <f t="shared" ref="AF13" si="33">+AE13*(1+$D$12)</f>
        <v>0</v>
      </c>
      <c r="AG13" s="92">
        <f t="shared" ref="AG13" si="34">+AF13*(1+$D$12)</f>
        <v>0</v>
      </c>
      <c r="AH13" s="92">
        <f t="shared" ref="AH13" si="35">+AG13*(1+$D$12)</f>
        <v>0</v>
      </c>
      <c r="AI13" s="92">
        <f t="shared" ref="AI13" si="36">+AH13*(1+$D$12)</f>
        <v>0</v>
      </c>
    </row>
    <row r="14" spans="1:35">
      <c r="A14" s="99"/>
      <c r="B14" s="100"/>
      <c r="E14" s="92">
        <f>+'Operating Expense Information'!D13/12</f>
        <v>0</v>
      </c>
      <c r="F14" s="92">
        <f>+E14*12</f>
        <v>0</v>
      </c>
      <c r="G14" s="92">
        <f t="shared" ref="G14:Y14" si="37">+F14</f>
        <v>0</v>
      </c>
      <c r="H14" s="92">
        <f t="shared" si="37"/>
        <v>0</v>
      </c>
      <c r="I14" s="92">
        <f t="shared" si="37"/>
        <v>0</v>
      </c>
      <c r="J14" s="92">
        <f t="shared" si="37"/>
        <v>0</v>
      </c>
      <c r="K14" s="92">
        <f t="shared" si="37"/>
        <v>0</v>
      </c>
      <c r="L14" s="92">
        <f t="shared" si="37"/>
        <v>0</v>
      </c>
      <c r="M14" s="92">
        <f t="shared" si="37"/>
        <v>0</v>
      </c>
      <c r="N14" s="92">
        <f t="shared" si="37"/>
        <v>0</v>
      </c>
      <c r="O14" s="92">
        <f t="shared" si="37"/>
        <v>0</v>
      </c>
      <c r="P14" s="92">
        <f t="shared" si="37"/>
        <v>0</v>
      </c>
      <c r="Q14" s="92">
        <f t="shared" si="37"/>
        <v>0</v>
      </c>
      <c r="R14" s="92">
        <f t="shared" si="37"/>
        <v>0</v>
      </c>
      <c r="S14" s="92">
        <f t="shared" si="37"/>
        <v>0</v>
      </c>
      <c r="T14" s="92">
        <f t="shared" si="37"/>
        <v>0</v>
      </c>
      <c r="U14" s="92">
        <f t="shared" si="37"/>
        <v>0</v>
      </c>
      <c r="V14" s="92">
        <f t="shared" si="37"/>
        <v>0</v>
      </c>
      <c r="W14" s="92">
        <f t="shared" si="37"/>
        <v>0</v>
      </c>
      <c r="X14" s="92">
        <f t="shared" si="37"/>
        <v>0</v>
      </c>
      <c r="Y14" s="92">
        <f t="shared" si="37"/>
        <v>0</v>
      </c>
      <c r="Z14" s="92">
        <f t="shared" ref="Z14" si="38">+Y14</f>
        <v>0</v>
      </c>
      <c r="AA14" s="92">
        <f t="shared" ref="AA14" si="39">+Z14</f>
        <v>0</v>
      </c>
      <c r="AB14" s="92">
        <f t="shared" ref="AB14" si="40">+AA14</f>
        <v>0</v>
      </c>
      <c r="AC14" s="92">
        <f t="shared" ref="AC14" si="41">+AB14</f>
        <v>0</v>
      </c>
      <c r="AD14" s="92">
        <f t="shared" ref="AD14" si="42">+AC14</f>
        <v>0</v>
      </c>
      <c r="AE14" s="92">
        <f t="shared" ref="AE14" si="43">+AD14</f>
        <v>0</v>
      </c>
      <c r="AF14" s="92">
        <f t="shared" ref="AF14" si="44">+AE14</f>
        <v>0</v>
      </c>
      <c r="AG14" s="92">
        <f t="shared" ref="AG14" si="45">+AF14</f>
        <v>0</v>
      </c>
      <c r="AH14" s="92">
        <f t="shared" ref="AH14" si="46">+AG14</f>
        <v>0</v>
      </c>
      <c r="AI14" s="92">
        <f t="shared" ref="AI14" si="47">+AH14</f>
        <v>0</v>
      </c>
    </row>
    <row r="15" spans="1:35">
      <c r="A15" s="83" t="s">
        <v>165</v>
      </c>
      <c r="E15" s="92">
        <f>+'Operating Expense Information'!D26/12</f>
        <v>0</v>
      </c>
      <c r="F15" s="92">
        <f>+E15*12</f>
        <v>0</v>
      </c>
      <c r="G15" s="92">
        <f t="shared" ref="G15:Y17" si="48">+F15*(1+$D$12)</f>
        <v>0</v>
      </c>
      <c r="H15" s="92">
        <f t="shared" si="48"/>
        <v>0</v>
      </c>
      <c r="I15" s="92">
        <f t="shared" si="48"/>
        <v>0</v>
      </c>
      <c r="J15" s="92">
        <f t="shared" si="48"/>
        <v>0</v>
      </c>
      <c r="K15" s="92">
        <f t="shared" si="48"/>
        <v>0</v>
      </c>
      <c r="L15" s="92">
        <f t="shared" si="48"/>
        <v>0</v>
      </c>
      <c r="M15" s="92">
        <f t="shared" si="48"/>
        <v>0</v>
      </c>
      <c r="N15" s="92">
        <f t="shared" si="48"/>
        <v>0</v>
      </c>
      <c r="O15" s="92">
        <f t="shared" si="48"/>
        <v>0</v>
      </c>
      <c r="P15" s="92">
        <f t="shared" si="48"/>
        <v>0</v>
      </c>
      <c r="Q15" s="92">
        <f t="shared" si="48"/>
        <v>0</v>
      </c>
      <c r="R15" s="92">
        <f t="shared" si="48"/>
        <v>0</v>
      </c>
      <c r="S15" s="92">
        <f t="shared" si="48"/>
        <v>0</v>
      </c>
      <c r="T15" s="92">
        <f t="shared" si="48"/>
        <v>0</v>
      </c>
      <c r="U15" s="92">
        <f t="shared" si="48"/>
        <v>0</v>
      </c>
      <c r="V15" s="92">
        <f t="shared" si="48"/>
        <v>0</v>
      </c>
      <c r="W15" s="92">
        <f t="shared" si="48"/>
        <v>0</v>
      </c>
      <c r="X15" s="92">
        <f t="shared" si="48"/>
        <v>0</v>
      </c>
      <c r="Y15" s="92">
        <f t="shared" si="48"/>
        <v>0</v>
      </c>
      <c r="Z15" s="92">
        <f t="shared" ref="Z15:Z17" si="49">+Y15*(1+$D$12)</f>
        <v>0</v>
      </c>
      <c r="AA15" s="92">
        <f t="shared" ref="AA15:AA17" si="50">+Z15*(1+$D$12)</f>
        <v>0</v>
      </c>
      <c r="AB15" s="92">
        <f t="shared" ref="AB15:AB17" si="51">+AA15*(1+$D$12)</f>
        <v>0</v>
      </c>
      <c r="AC15" s="92">
        <f t="shared" ref="AC15:AC17" si="52">+AB15*(1+$D$12)</f>
        <v>0</v>
      </c>
      <c r="AD15" s="92">
        <f t="shared" ref="AD15:AD17" si="53">+AC15*(1+$D$12)</f>
        <v>0</v>
      </c>
      <c r="AE15" s="92">
        <f t="shared" ref="AE15:AE17" si="54">+AD15*(1+$D$12)</f>
        <v>0</v>
      </c>
      <c r="AF15" s="92">
        <f t="shared" ref="AF15:AF17" si="55">+AE15*(1+$D$12)</f>
        <v>0</v>
      </c>
      <c r="AG15" s="92">
        <f t="shared" ref="AG15:AG17" si="56">+AF15*(1+$D$12)</f>
        <v>0</v>
      </c>
      <c r="AH15" s="92">
        <f t="shared" ref="AH15:AH17" si="57">+AG15*(1+$D$12)</f>
        <v>0</v>
      </c>
      <c r="AI15" s="92">
        <f t="shared" ref="AI15:AI17" si="58">+AH15*(1+$D$12)</f>
        <v>0</v>
      </c>
    </row>
    <row r="16" spans="1:35">
      <c r="A16" s="83" t="s">
        <v>166</v>
      </c>
      <c r="E16" s="92">
        <f>+'Operating Expense Information'!D36/12</f>
        <v>0</v>
      </c>
      <c r="F16" s="92">
        <f>+E16*12</f>
        <v>0</v>
      </c>
      <c r="G16" s="92">
        <f t="shared" si="48"/>
        <v>0</v>
      </c>
      <c r="H16" s="92">
        <f t="shared" si="48"/>
        <v>0</v>
      </c>
      <c r="I16" s="92">
        <f t="shared" si="48"/>
        <v>0</v>
      </c>
      <c r="J16" s="92">
        <f t="shared" si="48"/>
        <v>0</v>
      </c>
      <c r="K16" s="92">
        <f t="shared" si="48"/>
        <v>0</v>
      </c>
      <c r="L16" s="92">
        <f t="shared" si="48"/>
        <v>0</v>
      </c>
      <c r="M16" s="92">
        <f t="shared" si="48"/>
        <v>0</v>
      </c>
      <c r="N16" s="92">
        <f t="shared" si="48"/>
        <v>0</v>
      </c>
      <c r="O16" s="92">
        <f t="shared" si="48"/>
        <v>0</v>
      </c>
      <c r="P16" s="92">
        <f t="shared" si="48"/>
        <v>0</v>
      </c>
      <c r="Q16" s="92">
        <f t="shared" si="48"/>
        <v>0</v>
      </c>
      <c r="R16" s="92">
        <f t="shared" si="48"/>
        <v>0</v>
      </c>
      <c r="S16" s="92">
        <f t="shared" si="48"/>
        <v>0</v>
      </c>
      <c r="T16" s="92">
        <f t="shared" si="48"/>
        <v>0</v>
      </c>
      <c r="U16" s="92">
        <f t="shared" si="48"/>
        <v>0</v>
      </c>
      <c r="V16" s="92">
        <f t="shared" si="48"/>
        <v>0</v>
      </c>
      <c r="W16" s="92">
        <f t="shared" si="48"/>
        <v>0</v>
      </c>
      <c r="X16" s="92">
        <f t="shared" si="48"/>
        <v>0</v>
      </c>
      <c r="Y16" s="92">
        <f t="shared" si="48"/>
        <v>0</v>
      </c>
      <c r="Z16" s="92">
        <f t="shared" si="49"/>
        <v>0</v>
      </c>
      <c r="AA16" s="92">
        <f t="shared" si="50"/>
        <v>0</v>
      </c>
      <c r="AB16" s="92">
        <f t="shared" si="51"/>
        <v>0</v>
      </c>
      <c r="AC16" s="92">
        <f t="shared" si="52"/>
        <v>0</v>
      </c>
      <c r="AD16" s="92">
        <f t="shared" si="53"/>
        <v>0</v>
      </c>
      <c r="AE16" s="92">
        <f t="shared" si="54"/>
        <v>0</v>
      </c>
      <c r="AF16" s="92">
        <f t="shared" si="55"/>
        <v>0</v>
      </c>
      <c r="AG16" s="92">
        <f t="shared" si="56"/>
        <v>0</v>
      </c>
      <c r="AH16" s="92">
        <f t="shared" si="57"/>
        <v>0</v>
      </c>
      <c r="AI16" s="92">
        <f t="shared" si="58"/>
        <v>0</v>
      </c>
    </row>
    <row r="17" spans="1:35">
      <c r="A17" s="83" t="s">
        <v>167</v>
      </c>
      <c r="E17" s="92">
        <f>+'Operating Expense Information'!D44/12</f>
        <v>0</v>
      </c>
      <c r="F17" s="92">
        <f>+E17*12</f>
        <v>0</v>
      </c>
      <c r="G17" s="92">
        <f t="shared" si="48"/>
        <v>0</v>
      </c>
      <c r="H17" s="92">
        <f t="shared" si="48"/>
        <v>0</v>
      </c>
      <c r="I17" s="92">
        <f t="shared" si="48"/>
        <v>0</v>
      </c>
      <c r="J17" s="92">
        <f t="shared" si="48"/>
        <v>0</v>
      </c>
      <c r="K17" s="92">
        <f t="shared" si="48"/>
        <v>0</v>
      </c>
      <c r="L17" s="92">
        <f t="shared" si="48"/>
        <v>0</v>
      </c>
      <c r="M17" s="92">
        <f t="shared" si="48"/>
        <v>0</v>
      </c>
      <c r="N17" s="92">
        <f t="shared" si="48"/>
        <v>0</v>
      </c>
      <c r="O17" s="92">
        <f t="shared" si="48"/>
        <v>0</v>
      </c>
      <c r="P17" s="92">
        <f t="shared" si="48"/>
        <v>0</v>
      </c>
      <c r="Q17" s="92">
        <f t="shared" si="48"/>
        <v>0</v>
      </c>
      <c r="R17" s="92">
        <f t="shared" si="48"/>
        <v>0</v>
      </c>
      <c r="S17" s="92">
        <f t="shared" si="48"/>
        <v>0</v>
      </c>
      <c r="T17" s="92">
        <f t="shared" si="48"/>
        <v>0</v>
      </c>
      <c r="U17" s="92">
        <f t="shared" si="48"/>
        <v>0</v>
      </c>
      <c r="V17" s="92">
        <f t="shared" si="48"/>
        <v>0</v>
      </c>
      <c r="W17" s="92">
        <f t="shared" si="48"/>
        <v>0</v>
      </c>
      <c r="X17" s="92">
        <f t="shared" si="48"/>
        <v>0</v>
      </c>
      <c r="Y17" s="92">
        <f t="shared" si="48"/>
        <v>0</v>
      </c>
      <c r="Z17" s="92">
        <f t="shared" si="49"/>
        <v>0</v>
      </c>
      <c r="AA17" s="92">
        <f t="shared" si="50"/>
        <v>0</v>
      </c>
      <c r="AB17" s="92">
        <f t="shared" si="51"/>
        <v>0</v>
      </c>
      <c r="AC17" s="92">
        <f t="shared" si="52"/>
        <v>0</v>
      </c>
      <c r="AD17" s="92">
        <f t="shared" si="53"/>
        <v>0</v>
      </c>
      <c r="AE17" s="92">
        <f t="shared" si="54"/>
        <v>0</v>
      </c>
      <c r="AF17" s="92">
        <f t="shared" si="55"/>
        <v>0</v>
      </c>
      <c r="AG17" s="92">
        <f t="shared" si="56"/>
        <v>0</v>
      </c>
      <c r="AH17" s="92">
        <f t="shared" si="57"/>
        <v>0</v>
      </c>
      <c r="AI17" s="92">
        <f t="shared" si="58"/>
        <v>0</v>
      </c>
    </row>
    <row r="18" spans="1:35"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</row>
    <row r="19" spans="1:35" ht="13.5" thickBot="1">
      <c r="A19" s="94" t="s">
        <v>133</v>
      </c>
      <c r="B19" s="94"/>
      <c r="C19" s="94"/>
      <c r="D19" s="95"/>
      <c r="E19" s="96">
        <f t="shared" ref="E19:T19" si="59">SUM(E13:E17)</f>
        <v>0</v>
      </c>
      <c r="F19" s="96">
        <f t="shared" si="59"/>
        <v>0</v>
      </c>
      <c r="G19" s="96">
        <f t="shared" si="59"/>
        <v>0</v>
      </c>
      <c r="H19" s="96">
        <f t="shared" si="59"/>
        <v>0</v>
      </c>
      <c r="I19" s="96">
        <f t="shared" si="59"/>
        <v>0</v>
      </c>
      <c r="J19" s="96">
        <f t="shared" si="59"/>
        <v>0</v>
      </c>
      <c r="K19" s="96">
        <f t="shared" si="59"/>
        <v>0</v>
      </c>
      <c r="L19" s="96">
        <f t="shared" si="59"/>
        <v>0</v>
      </c>
      <c r="M19" s="96">
        <f t="shared" si="59"/>
        <v>0</v>
      </c>
      <c r="N19" s="96">
        <f t="shared" si="59"/>
        <v>0</v>
      </c>
      <c r="O19" s="96">
        <f t="shared" si="59"/>
        <v>0</v>
      </c>
      <c r="P19" s="96">
        <f t="shared" si="59"/>
        <v>0</v>
      </c>
      <c r="Q19" s="96">
        <f t="shared" si="59"/>
        <v>0</v>
      </c>
      <c r="R19" s="96">
        <f t="shared" si="59"/>
        <v>0</v>
      </c>
      <c r="S19" s="96">
        <f t="shared" si="59"/>
        <v>0</v>
      </c>
      <c r="T19" s="96">
        <f t="shared" si="59"/>
        <v>0</v>
      </c>
      <c r="U19" s="96">
        <f>SUM(U13:U17)</f>
        <v>0</v>
      </c>
      <c r="V19" s="96">
        <f>SUM(V13:V17)</f>
        <v>0</v>
      </c>
      <c r="W19" s="96">
        <f>SUM(W13:W17)</f>
        <v>0</v>
      </c>
      <c r="X19" s="96">
        <f>SUM(X13:X17)</f>
        <v>0</v>
      </c>
      <c r="Y19" s="96">
        <f>SUM(Y13:Y17)</f>
        <v>0</v>
      </c>
      <c r="Z19" s="96">
        <f t="shared" ref="Z19:AI19" si="60">SUM(Z13:Z17)</f>
        <v>0</v>
      </c>
      <c r="AA19" s="96">
        <f t="shared" si="60"/>
        <v>0</v>
      </c>
      <c r="AB19" s="96">
        <f t="shared" si="60"/>
        <v>0</v>
      </c>
      <c r="AC19" s="96">
        <f t="shared" si="60"/>
        <v>0</v>
      </c>
      <c r="AD19" s="96">
        <f t="shared" si="60"/>
        <v>0</v>
      </c>
      <c r="AE19" s="96">
        <f t="shared" si="60"/>
        <v>0</v>
      </c>
      <c r="AF19" s="96">
        <f t="shared" si="60"/>
        <v>0</v>
      </c>
      <c r="AG19" s="96">
        <f t="shared" si="60"/>
        <v>0</v>
      </c>
      <c r="AH19" s="96">
        <f t="shared" si="60"/>
        <v>0</v>
      </c>
      <c r="AI19" s="96">
        <f t="shared" si="60"/>
        <v>0</v>
      </c>
    </row>
    <row r="20" spans="1:35" ht="13.5" thickTop="1"/>
    <row r="21" spans="1:35">
      <c r="A21" s="83" t="s">
        <v>68</v>
      </c>
      <c r="E21" s="92">
        <f>+'Operating Expense Information'!D48/12</f>
        <v>0</v>
      </c>
      <c r="F21" s="92">
        <f>+E21*12</f>
        <v>0</v>
      </c>
      <c r="G21" s="92">
        <f>+F21*(1+D23)</f>
        <v>0</v>
      </c>
      <c r="H21" s="92">
        <f t="shared" ref="H21:Y21" si="61">+G21*(1+$D$23)</f>
        <v>0</v>
      </c>
      <c r="I21" s="92">
        <f t="shared" si="61"/>
        <v>0</v>
      </c>
      <c r="J21" s="92">
        <f t="shared" si="61"/>
        <v>0</v>
      </c>
      <c r="K21" s="92">
        <f t="shared" si="61"/>
        <v>0</v>
      </c>
      <c r="L21" s="92">
        <f t="shared" si="61"/>
        <v>0</v>
      </c>
      <c r="M21" s="92">
        <f t="shared" si="61"/>
        <v>0</v>
      </c>
      <c r="N21" s="92">
        <f t="shared" si="61"/>
        <v>0</v>
      </c>
      <c r="O21" s="92">
        <f t="shared" si="61"/>
        <v>0</v>
      </c>
      <c r="P21" s="92">
        <f t="shared" si="61"/>
        <v>0</v>
      </c>
      <c r="Q21" s="92">
        <f t="shared" si="61"/>
        <v>0</v>
      </c>
      <c r="R21" s="92">
        <f t="shared" si="61"/>
        <v>0</v>
      </c>
      <c r="S21" s="92">
        <f t="shared" si="61"/>
        <v>0</v>
      </c>
      <c r="T21" s="92">
        <f t="shared" si="61"/>
        <v>0</v>
      </c>
      <c r="U21" s="92">
        <f t="shared" si="61"/>
        <v>0</v>
      </c>
      <c r="V21" s="92">
        <f t="shared" si="61"/>
        <v>0</v>
      </c>
      <c r="W21" s="92">
        <f t="shared" si="61"/>
        <v>0</v>
      </c>
      <c r="X21" s="92">
        <f t="shared" si="61"/>
        <v>0</v>
      </c>
      <c r="Y21" s="92">
        <f t="shared" si="61"/>
        <v>0</v>
      </c>
      <c r="Z21" s="92">
        <f t="shared" ref="Z21" si="62">+Y21*(1+$D$23)</f>
        <v>0</v>
      </c>
      <c r="AA21" s="92">
        <f t="shared" ref="AA21" si="63">+Z21*(1+$D$23)</f>
        <v>0</v>
      </c>
      <c r="AB21" s="92">
        <f t="shared" ref="AB21" si="64">+AA21*(1+$D$23)</f>
        <v>0</v>
      </c>
      <c r="AC21" s="92">
        <f t="shared" ref="AC21" si="65">+AB21*(1+$D$23)</f>
        <v>0</v>
      </c>
      <c r="AD21" s="92">
        <f t="shared" ref="AD21" si="66">+AC21*(1+$D$23)</f>
        <v>0</v>
      </c>
      <c r="AE21" s="92">
        <f t="shared" ref="AE21" si="67">+AD21*(1+$D$23)</f>
        <v>0</v>
      </c>
      <c r="AF21" s="92">
        <f t="shared" ref="AF21" si="68">+AE21*(1+$D$23)</f>
        <v>0</v>
      </c>
      <c r="AG21" s="92">
        <f t="shared" ref="AG21" si="69">+AF21*(1+$D$23)</f>
        <v>0</v>
      </c>
      <c r="AH21" s="92">
        <f t="shared" ref="AH21" si="70">+AG21*(1+$D$23)</f>
        <v>0</v>
      </c>
      <c r="AI21" s="92">
        <f t="shared" ref="AI21" si="71">+AH21*(1+$D$23)</f>
        <v>0</v>
      </c>
    </row>
    <row r="22" spans="1:35">
      <c r="A22" s="101" t="s">
        <v>168</v>
      </c>
      <c r="B22" s="102"/>
      <c r="C22" s="102"/>
      <c r="D22" s="103">
        <v>350</v>
      </c>
    </row>
    <row r="23" spans="1:35">
      <c r="A23" s="104" t="s">
        <v>169</v>
      </c>
      <c r="B23" s="105"/>
      <c r="C23" s="105"/>
      <c r="D23" s="106">
        <v>0</v>
      </c>
    </row>
    <row r="25" spans="1:35">
      <c r="A25" s="83" t="s">
        <v>170</v>
      </c>
      <c r="E25" s="92">
        <f t="shared" ref="E25:T25" si="72">+E10-(+E19+E21)</f>
        <v>0</v>
      </c>
      <c r="F25" s="92">
        <f t="shared" si="72"/>
        <v>0</v>
      </c>
      <c r="G25" s="92">
        <f t="shared" si="72"/>
        <v>0</v>
      </c>
      <c r="H25" s="92">
        <f t="shared" si="72"/>
        <v>0</v>
      </c>
      <c r="I25" s="92">
        <f t="shared" si="72"/>
        <v>0</v>
      </c>
      <c r="J25" s="92">
        <f t="shared" si="72"/>
        <v>0</v>
      </c>
      <c r="K25" s="92">
        <f t="shared" si="72"/>
        <v>0</v>
      </c>
      <c r="L25" s="92">
        <f t="shared" si="72"/>
        <v>0</v>
      </c>
      <c r="M25" s="92">
        <f t="shared" si="72"/>
        <v>0</v>
      </c>
      <c r="N25" s="92">
        <f t="shared" si="72"/>
        <v>0</v>
      </c>
      <c r="O25" s="92">
        <f t="shared" si="72"/>
        <v>0</v>
      </c>
      <c r="P25" s="92">
        <f t="shared" si="72"/>
        <v>0</v>
      </c>
      <c r="Q25" s="92">
        <f t="shared" si="72"/>
        <v>0</v>
      </c>
      <c r="R25" s="92">
        <f t="shared" si="72"/>
        <v>0</v>
      </c>
      <c r="S25" s="92">
        <f t="shared" si="72"/>
        <v>0</v>
      </c>
      <c r="T25" s="92">
        <f t="shared" si="72"/>
        <v>0</v>
      </c>
      <c r="U25" s="92">
        <f>+U10-(+U19+U21)</f>
        <v>0</v>
      </c>
      <c r="V25" s="92">
        <f>+V10-(+V19+V21)</f>
        <v>0</v>
      </c>
      <c r="W25" s="92">
        <f>+W10-(+W19+W21)</f>
        <v>0</v>
      </c>
      <c r="X25" s="92">
        <f>+X10-(+X19+X21)</f>
        <v>0</v>
      </c>
      <c r="Y25" s="92">
        <f>+Y10-(+Y19+Y21)</f>
        <v>0</v>
      </c>
      <c r="Z25" s="92">
        <f t="shared" ref="Z25:AI25" si="73">+Z10-(+Z19+Z21)</f>
        <v>0</v>
      </c>
      <c r="AA25" s="92">
        <f t="shared" si="73"/>
        <v>0</v>
      </c>
      <c r="AB25" s="92">
        <f t="shared" si="73"/>
        <v>0</v>
      </c>
      <c r="AC25" s="92">
        <f t="shared" si="73"/>
        <v>0</v>
      </c>
      <c r="AD25" s="92">
        <f t="shared" si="73"/>
        <v>0</v>
      </c>
      <c r="AE25" s="92">
        <f t="shared" si="73"/>
        <v>0</v>
      </c>
      <c r="AF25" s="92">
        <f t="shared" si="73"/>
        <v>0</v>
      </c>
      <c r="AG25" s="92">
        <f t="shared" si="73"/>
        <v>0</v>
      </c>
      <c r="AH25" s="92">
        <f t="shared" si="73"/>
        <v>0</v>
      </c>
      <c r="AI25" s="92">
        <f t="shared" si="73"/>
        <v>0</v>
      </c>
    </row>
    <row r="27" spans="1:35">
      <c r="A27" s="83" t="s">
        <v>171</v>
      </c>
      <c r="B27" s="90" t="s">
        <v>172</v>
      </c>
      <c r="C27" s="90" t="s">
        <v>173</v>
      </c>
      <c r="D27" s="107" t="s">
        <v>191</v>
      </c>
      <c r="E27" s="108" t="s">
        <v>174</v>
      </c>
    </row>
    <row r="28" spans="1:35">
      <c r="A28" s="83" t="s">
        <v>175</v>
      </c>
      <c r="B28" s="109">
        <f>C44</f>
        <v>0</v>
      </c>
      <c r="C28" s="110">
        <f>D44</f>
        <v>0</v>
      </c>
      <c r="D28" s="111">
        <f>E44</f>
        <v>0</v>
      </c>
      <c r="E28" s="111">
        <f>F44</f>
        <v>0</v>
      </c>
      <c r="F28" s="112">
        <f>C56</f>
        <v>0</v>
      </c>
      <c r="G28" s="112">
        <f t="shared" ref="G28:Y28" si="74">D56</f>
        <v>0</v>
      </c>
      <c r="H28" s="112">
        <f t="shared" si="74"/>
        <v>0</v>
      </c>
      <c r="I28" s="112">
        <f t="shared" si="74"/>
        <v>0</v>
      </c>
      <c r="J28" s="112">
        <f t="shared" si="74"/>
        <v>0</v>
      </c>
      <c r="K28" s="112">
        <f t="shared" si="74"/>
        <v>0</v>
      </c>
      <c r="L28" s="112">
        <f t="shared" si="74"/>
        <v>0</v>
      </c>
      <c r="M28" s="112">
        <f t="shared" si="74"/>
        <v>0</v>
      </c>
      <c r="N28" s="112">
        <f t="shared" si="74"/>
        <v>0</v>
      </c>
      <c r="O28" s="112">
        <f t="shared" si="74"/>
        <v>0</v>
      </c>
      <c r="P28" s="112">
        <f t="shared" si="74"/>
        <v>0</v>
      </c>
      <c r="Q28" s="112">
        <f t="shared" si="74"/>
        <v>0</v>
      </c>
      <c r="R28" s="112">
        <f t="shared" si="74"/>
        <v>0</v>
      </c>
      <c r="S28" s="112">
        <f t="shared" si="74"/>
        <v>0</v>
      </c>
      <c r="T28" s="112">
        <f t="shared" si="74"/>
        <v>0</v>
      </c>
      <c r="U28" s="112">
        <f t="shared" si="74"/>
        <v>0</v>
      </c>
      <c r="V28" s="112">
        <f t="shared" si="74"/>
        <v>0</v>
      </c>
      <c r="W28" s="112">
        <f t="shared" si="74"/>
        <v>0</v>
      </c>
      <c r="X28" s="112">
        <f t="shared" si="74"/>
        <v>0</v>
      </c>
      <c r="Y28" s="112">
        <f t="shared" si="74"/>
        <v>0</v>
      </c>
      <c r="Z28" s="112">
        <f t="shared" ref="Z28" si="75">W56</f>
        <v>0</v>
      </c>
      <c r="AA28" s="112">
        <f t="shared" ref="AA28" si="76">X56</f>
        <v>0</v>
      </c>
      <c r="AB28" s="112">
        <f t="shared" ref="AB28" si="77">Y56</f>
        <v>0</v>
      </c>
      <c r="AC28" s="112">
        <f t="shared" ref="AC28" si="78">Z56</f>
        <v>0</v>
      </c>
      <c r="AD28" s="112">
        <f t="shared" ref="AD28" si="79">AA56</f>
        <v>0</v>
      </c>
      <c r="AE28" s="112">
        <f t="shared" ref="AE28" si="80">AB56</f>
        <v>0</v>
      </c>
      <c r="AF28" s="112">
        <f t="shared" ref="AF28" si="81">AC56</f>
        <v>0</v>
      </c>
      <c r="AG28" s="112">
        <f t="shared" ref="AG28" si="82">AD56</f>
        <v>0</v>
      </c>
      <c r="AH28" s="112">
        <f t="shared" ref="AH28" si="83">AE56</f>
        <v>0</v>
      </c>
      <c r="AI28" s="112">
        <f t="shared" ref="AI28" si="84">AF56</f>
        <v>0</v>
      </c>
    </row>
    <row r="29" spans="1:35">
      <c r="A29" s="113" t="s">
        <v>189</v>
      </c>
      <c r="B29" s="109">
        <f>C45</f>
        <v>0</v>
      </c>
      <c r="C29" s="114">
        <f>D45</f>
        <v>0</v>
      </c>
      <c r="D29" s="115"/>
      <c r="E29" s="111">
        <f>F45</f>
        <v>0</v>
      </c>
      <c r="F29" s="112">
        <f t="shared" ref="F29:L29" si="85">C66</f>
        <v>0</v>
      </c>
      <c r="G29" s="112">
        <f t="shared" si="85"/>
        <v>0</v>
      </c>
      <c r="H29" s="112">
        <f t="shared" si="85"/>
        <v>0</v>
      </c>
      <c r="I29" s="112">
        <f t="shared" si="85"/>
        <v>0</v>
      </c>
      <c r="J29" s="112">
        <f t="shared" si="85"/>
        <v>0</v>
      </c>
      <c r="K29" s="112">
        <f t="shared" si="85"/>
        <v>0</v>
      </c>
      <c r="L29" s="112">
        <f t="shared" si="85"/>
        <v>0</v>
      </c>
      <c r="M29" s="112">
        <f t="shared" ref="M29:Y29" si="86">J66</f>
        <v>0</v>
      </c>
      <c r="N29" s="112">
        <f t="shared" si="86"/>
        <v>0</v>
      </c>
      <c r="O29" s="112">
        <f t="shared" si="86"/>
        <v>0</v>
      </c>
      <c r="P29" s="112">
        <f t="shared" si="86"/>
        <v>0</v>
      </c>
      <c r="Q29" s="112">
        <f t="shared" si="86"/>
        <v>0</v>
      </c>
      <c r="R29" s="112">
        <f t="shared" si="86"/>
        <v>0</v>
      </c>
      <c r="S29" s="112">
        <f t="shared" si="86"/>
        <v>0</v>
      </c>
      <c r="T29" s="112">
        <f t="shared" si="86"/>
        <v>0</v>
      </c>
      <c r="U29" s="112">
        <f t="shared" si="86"/>
        <v>0</v>
      </c>
      <c r="V29" s="112">
        <f t="shared" si="86"/>
        <v>0</v>
      </c>
      <c r="W29" s="112">
        <f t="shared" si="86"/>
        <v>0</v>
      </c>
      <c r="X29" s="112">
        <f t="shared" si="86"/>
        <v>0</v>
      </c>
      <c r="Y29" s="112">
        <f t="shared" si="86"/>
        <v>0</v>
      </c>
      <c r="Z29" s="112">
        <f t="shared" ref="Z29" si="87">W66</f>
        <v>0</v>
      </c>
      <c r="AA29" s="112">
        <f t="shared" ref="AA29" si="88">X66</f>
        <v>0</v>
      </c>
      <c r="AB29" s="112">
        <f t="shared" ref="AB29" si="89">Y66</f>
        <v>0</v>
      </c>
      <c r="AC29" s="112">
        <f t="shared" ref="AC29" si="90">Z66</f>
        <v>0</v>
      </c>
      <c r="AD29" s="112">
        <f t="shared" ref="AD29" si="91">AA66</f>
        <v>0</v>
      </c>
      <c r="AE29" s="112">
        <f t="shared" ref="AE29" si="92">AB66</f>
        <v>0</v>
      </c>
      <c r="AF29" s="112">
        <f t="shared" ref="AF29" si="93">AC66</f>
        <v>0</v>
      </c>
      <c r="AG29" s="112">
        <f t="shared" ref="AG29" si="94">AD66</f>
        <v>0</v>
      </c>
      <c r="AH29" s="112">
        <f t="shared" ref="AH29" si="95">AE66</f>
        <v>0</v>
      </c>
      <c r="AI29" s="112">
        <f t="shared" ref="AI29" si="96">AF66</f>
        <v>0</v>
      </c>
    </row>
    <row r="30" spans="1:35">
      <c r="A30" s="113" t="s">
        <v>193</v>
      </c>
      <c r="B30" s="109">
        <f>C46</f>
        <v>0</v>
      </c>
      <c r="C30" s="114">
        <f>D46</f>
        <v>0</v>
      </c>
      <c r="D30" s="111">
        <f>E46</f>
        <v>0</v>
      </c>
      <c r="E30" s="111">
        <f>F46</f>
        <v>0</v>
      </c>
      <c r="F30" s="112">
        <f>C76</f>
        <v>0</v>
      </c>
      <c r="G30" s="112">
        <f t="shared" ref="G30:Y30" si="97">D76</f>
        <v>0</v>
      </c>
      <c r="H30" s="112">
        <f t="shared" si="97"/>
        <v>0</v>
      </c>
      <c r="I30" s="112">
        <f t="shared" si="97"/>
        <v>0</v>
      </c>
      <c r="J30" s="112">
        <f t="shared" si="97"/>
        <v>0</v>
      </c>
      <c r="K30" s="112">
        <f t="shared" si="97"/>
        <v>0</v>
      </c>
      <c r="L30" s="112">
        <f t="shared" si="97"/>
        <v>0</v>
      </c>
      <c r="M30" s="112">
        <f t="shared" si="97"/>
        <v>0</v>
      </c>
      <c r="N30" s="112">
        <f t="shared" si="97"/>
        <v>0</v>
      </c>
      <c r="O30" s="112">
        <f t="shared" si="97"/>
        <v>0</v>
      </c>
      <c r="P30" s="112">
        <f t="shared" si="97"/>
        <v>0</v>
      </c>
      <c r="Q30" s="112">
        <f t="shared" si="97"/>
        <v>0</v>
      </c>
      <c r="R30" s="112">
        <f t="shared" si="97"/>
        <v>0</v>
      </c>
      <c r="S30" s="112">
        <f t="shared" si="97"/>
        <v>0</v>
      </c>
      <c r="T30" s="112">
        <f t="shared" si="97"/>
        <v>0</v>
      </c>
      <c r="U30" s="112">
        <f t="shared" si="97"/>
        <v>0</v>
      </c>
      <c r="V30" s="112">
        <f t="shared" si="97"/>
        <v>0</v>
      </c>
      <c r="W30" s="112">
        <f t="shared" si="97"/>
        <v>0</v>
      </c>
      <c r="X30" s="112">
        <f t="shared" si="97"/>
        <v>0</v>
      </c>
      <c r="Y30" s="112">
        <f t="shared" si="97"/>
        <v>0</v>
      </c>
      <c r="Z30" s="112">
        <f t="shared" ref="Z30" si="98">W76</f>
        <v>0</v>
      </c>
      <c r="AA30" s="112">
        <f t="shared" ref="AA30" si="99">X76</f>
        <v>0</v>
      </c>
      <c r="AB30" s="112">
        <f t="shared" ref="AB30" si="100">Y76</f>
        <v>0</v>
      </c>
      <c r="AC30" s="112">
        <f t="shared" ref="AC30" si="101">Z76</f>
        <v>0</v>
      </c>
      <c r="AD30" s="112">
        <f t="shared" ref="AD30" si="102">AA76</f>
        <v>0</v>
      </c>
      <c r="AE30" s="112">
        <f t="shared" ref="AE30" si="103">AB76</f>
        <v>0</v>
      </c>
      <c r="AF30" s="112">
        <f t="shared" ref="AF30" si="104">AC76</f>
        <v>0</v>
      </c>
      <c r="AG30" s="112">
        <f t="shared" ref="AG30" si="105">AD76</f>
        <v>0</v>
      </c>
      <c r="AH30" s="112">
        <f t="shared" ref="AH30" si="106">AE76</f>
        <v>0</v>
      </c>
      <c r="AI30" s="112">
        <f t="shared" ref="AI30" si="107">AF76</f>
        <v>0</v>
      </c>
    </row>
    <row r="31" spans="1:35">
      <c r="A31" s="83" t="s">
        <v>176</v>
      </c>
      <c r="B31" s="109"/>
      <c r="C31" s="114"/>
      <c r="D31" s="111"/>
      <c r="E31" s="111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</row>
    <row r="32" spans="1:35">
      <c r="A32" s="116" t="s">
        <v>122</v>
      </c>
      <c r="B32" s="117">
        <f>C47</f>
        <v>0</v>
      </c>
      <c r="C32" s="114">
        <f>D47</f>
        <v>0</v>
      </c>
      <c r="D32" s="111">
        <f>E47</f>
        <v>0</v>
      </c>
      <c r="E32" s="111">
        <f>F47</f>
        <v>0</v>
      </c>
      <c r="F32" s="112">
        <f>C91</f>
        <v>0</v>
      </c>
      <c r="G32" s="112">
        <f t="shared" ref="G32:Y32" si="108">D91</f>
        <v>0</v>
      </c>
      <c r="H32" s="112">
        <f t="shared" si="108"/>
        <v>0</v>
      </c>
      <c r="I32" s="112">
        <f t="shared" si="108"/>
        <v>0</v>
      </c>
      <c r="J32" s="112">
        <f t="shared" si="108"/>
        <v>0</v>
      </c>
      <c r="K32" s="112">
        <f t="shared" si="108"/>
        <v>0</v>
      </c>
      <c r="L32" s="112">
        <f t="shared" si="108"/>
        <v>0</v>
      </c>
      <c r="M32" s="112">
        <f t="shared" si="108"/>
        <v>0</v>
      </c>
      <c r="N32" s="112">
        <f t="shared" si="108"/>
        <v>0</v>
      </c>
      <c r="O32" s="112">
        <f t="shared" si="108"/>
        <v>0</v>
      </c>
      <c r="P32" s="112">
        <f t="shared" si="108"/>
        <v>0</v>
      </c>
      <c r="Q32" s="112">
        <f t="shared" si="108"/>
        <v>0</v>
      </c>
      <c r="R32" s="112">
        <f t="shared" si="108"/>
        <v>0</v>
      </c>
      <c r="S32" s="112">
        <f t="shared" si="108"/>
        <v>0</v>
      </c>
      <c r="T32" s="112">
        <f t="shared" si="108"/>
        <v>0</v>
      </c>
      <c r="U32" s="112">
        <f t="shared" si="108"/>
        <v>0</v>
      </c>
      <c r="V32" s="112">
        <f t="shared" si="108"/>
        <v>0</v>
      </c>
      <c r="W32" s="112">
        <f t="shared" si="108"/>
        <v>0</v>
      </c>
      <c r="X32" s="112">
        <f t="shared" si="108"/>
        <v>0</v>
      </c>
      <c r="Y32" s="112">
        <f t="shared" si="108"/>
        <v>0</v>
      </c>
      <c r="Z32" s="112">
        <f t="shared" ref="Z32" si="109">W91</f>
        <v>0</v>
      </c>
      <c r="AA32" s="112">
        <f t="shared" ref="AA32" si="110">X91</f>
        <v>0</v>
      </c>
      <c r="AB32" s="112">
        <f t="shared" ref="AB32" si="111">Y91</f>
        <v>0</v>
      </c>
      <c r="AC32" s="112">
        <f t="shared" ref="AC32" si="112">Z91</f>
        <v>0</v>
      </c>
      <c r="AD32" s="112">
        <f t="shared" ref="AD32" si="113">AA91</f>
        <v>0</v>
      </c>
      <c r="AE32" s="112">
        <f t="shared" ref="AE32" si="114">AB91</f>
        <v>0</v>
      </c>
      <c r="AF32" s="112">
        <f t="shared" ref="AF32" si="115">AC91</f>
        <v>0</v>
      </c>
      <c r="AG32" s="112">
        <f t="shared" ref="AG32" si="116">AD91</f>
        <v>0</v>
      </c>
      <c r="AH32" s="112">
        <f t="shared" ref="AH32" si="117">AE91</f>
        <v>0</v>
      </c>
      <c r="AI32" s="112">
        <f t="shared" ref="AI32" si="118">AF91</f>
        <v>0</v>
      </c>
    </row>
    <row r="33" spans="1:35"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</row>
    <row r="34" spans="1:35">
      <c r="A34" s="118" t="s">
        <v>177</v>
      </c>
      <c r="B34" s="118"/>
      <c r="C34" s="118"/>
      <c r="D34" s="118"/>
      <c r="E34" s="119">
        <f t="shared" ref="E34:T34" si="119">SUM(E28:E32)</f>
        <v>0</v>
      </c>
      <c r="F34" s="120">
        <f t="shared" si="119"/>
        <v>0</v>
      </c>
      <c r="G34" s="120">
        <f t="shared" si="119"/>
        <v>0</v>
      </c>
      <c r="H34" s="120">
        <f t="shared" si="119"/>
        <v>0</v>
      </c>
      <c r="I34" s="120">
        <f t="shared" si="119"/>
        <v>0</v>
      </c>
      <c r="J34" s="120">
        <f t="shared" si="119"/>
        <v>0</v>
      </c>
      <c r="K34" s="120">
        <f t="shared" si="119"/>
        <v>0</v>
      </c>
      <c r="L34" s="120">
        <f t="shared" si="119"/>
        <v>0</v>
      </c>
      <c r="M34" s="120">
        <f t="shared" si="119"/>
        <v>0</v>
      </c>
      <c r="N34" s="120">
        <f t="shared" si="119"/>
        <v>0</v>
      </c>
      <c r="O34" s="120">
        <f t="shared" si="119"/>
        <v>0</v>
      </c>
      <c r="P34" s="120">
        <f t="shared" si="119"/>
        <v>0</v>
      </c>
      <c r="Q34" s="120">
        <f t="shared" si="119"/>
        <v>0</v>
      </c>
      <c r="R34" s="120">
        <f t="shared" si="119"/>
        <v>0</v>
      </c>
      <c r="S34" s="120">
        <f t="shared" si="119"/>
        <v>0</v>
      </c>
      <c r="T34" s="120">
        <f t="shared" si="119"/>
        <v>0</v>
      </c>
      <c r="U34" s="120">
        <f>SUM(U28:U32)</f>
        <v>0</v>
      </c>
      <c r="V34" s="120">
        <f>SUM(V28:V32)</f>
        <v>0</v>
      </c>
      <c r="W34" s="120">
        <f>SUM(W28:W32)</f>
        <v>0</v>
      </c>
      <c r="X34" s="120">
        <f>SUM(X28:X32)</f>
        <v>0</v>
      </c>
      <c r="Y34" s="120">
        <f>SUM(Y28:Y32)</f>
        <v>0</v>
      </c>
      <c r="Z34" s="120">
        <f t="shared" ref="Z34:AI34" si="120">SUM(Z28:Z32)</f>
        <v>0</v>
      </c>
      <c r="AA34" s="120">
        <f t="shared" si="120"/>
        <v>0</v>
      </c>
      <c r="AB34" s="120">
        <f t="shared" si="120"/>
        <v>0</v>
      </c>
      <c r="AC34" s="120">
        <f t="shared" si="120"/>
        <v>0</v>
      </c>
      <c r="AD34" s="120">
        <f t="shared" si="120"/>
        <v>0</v>
      </c>
      <c r="AE34" s="120">
        <f t="shared" si="120"/>
        <v>0</v>
      </c>
      <c r="AF34" s="120">
        <f t="shared" si="120"/>
        <v>0</v>
      </c>
      <c r="AG34" s="120">
        <f t="shared" si="120"/>
        <v>0</v>
      </c>
      <c r="AH34" s="120">
        <f t="shared" si="120"/>
        <v>0</v>
      </c>
      <c r="AI34" s="120">
        <f t="shared" si="120"/>
        <v>0</v>
      </c>
    </row>
    <row r="36" spans="1:35" ht="13.5" thickBot="1">
      <c r="A36" s="95" t="s">
        <v>178</v>
      </c>
      <c r="B36" s="95"/>
      <c r="C36" s="95"/>
      <c r="D36" s="95"/>
      <c r="E36" s="96">
        <f t="shared" ref="E36:T36" si="121">+E25-E34</f>
        <v>0</v>
      </c>
      <c r="F36" s="96">
        <f t="shared" si="121"/>
        <v>0</v>
      </c>
      <c r="G36" s="96">
        <f t="shared" si="121"/>
        <v>0</v>
      </c>
      <c r="H36" s="96">
        <f t="shared" si="121"/>
        <v>0</v>
      </c>
      <c r="I36" s="96">
        <f t="shared" si="121"/>
        <v>0</v>
      </c>
      <c r="J36" s="96">
        <f t="shared" si="121"/>
        <v>0</v>
      </c>
      <c r="K36" s="96">
        <f t="shared" si="121"/>
        <v>0</v>
      </c>
      <c r="L36" s="96">
        <f t="shared" si="121"/>
        <v>0</v>
      </c>
      <c r="M36" s="96">
        <f t="shared" si="121"/>
        <v>0</v>
      </c>
      <c r="N36" s="96">
        <f t="shared" si="121"/>
        <v>0</v>
      </c>
      <c r="O36" s="96">
        <f t="shared" si="121"/>
        <v>0</v>
      </c>
      <c r="P36" s="96">
        <f t="shared" si="121"/>
        <v>0</v>
      </c>
      <c r="Q36" s="96">
        <f t="shared" si="121"/>
        <v>0</v>
      </c>
      <c r="R36" s="96">
        <f t="shared" si="121"/>
        <v>0</v>
      </c>
      <c r="S36" s="96">
        <f t="shared" si="121"/>
        <v>0</v>
      </c>
      <c r="T36" s="96">
        <f t="shared" si="121"/>
        <v>0</v>
      </c>
      <c r="U36" s="96">
        <f>+U25-U34</f>
        <v>0</v>
      </c>
      <c r="V36" s="96">
        <f>+V25-V34</f>
        <v>0</v>
      </c>
      <c r="W36" s="96">
        <f>+W25-W34</f>
        <v>0</v>
      </c>
      <c r="X36" s="96">
        <f>+X25-X34</f>
        <v>0</v>
      </c>
      <c r="Y36" s="96">
        <f>+Y25-Y34</f>
        <v>0</v>
      </c>
      <c r="Z36" s="96">
        <f t="shared" ref="Z36:AI36" si="122">+Z25-Z34</f>
        <v>0</v>
      </c>
      <c r="AA36" s="96">
        <f t="shared" si="122"/>
        <v>0</v>
      </c>
      <c r="AB36" s="96">
        <f t="shared" si="122"/>
        <v>0</v>
      </c>
      <c r="AC36" s="96">
        <f t="shared" si="122"/>
        <v>0</v>
      </c>
      <c r="AD36" s="96">
        <f t="shared" si="122"/>
        <v>0</v>
      </c>
      <c r="AE36" s="96">
        <f t="shared" si="122"/>
        <v>0</v>
      </c>
      <c r="AF36" s="96">
        <f t="shared" si="122"/>
        <v>0</v>
      </c>
      <c r="AG36" s="96">
        <f t="shared" si="122"/>
        <v>0</v>
      </c>
      <c r="AH36" s="96">
        <f t="shared" si="122"/>
        <v>0</v>
      </c>
      <c r="AI36" s="96">
        <f t="shared" si="122"/>
        <v>0</v>
      </c>
    </row>
    <row r="37" spans="1:35" ht="13.5" thickTop="1"/>
    <row r="38" spans="1:35">
      <c r="A38" s="97" t="s">
        <v>179</v>
      </c>
      <c r="F38" s="121" t="e">
        <f t="shared" ref="F38:T38" si="123">+F25/F34</f>
        <v>#DIV/0!</v>
      </c>
      <c r="G38" s="122" t="e">
        <f t="shared" si="123"/>
        <v>#DIV/0!</v>
      </c>
      <c r="H38" s="122" t="e">
        <f t="shared" si="123"/>
        <v>#DIV/0!</v>
      </c>
      <c r="I38" s="122" t="e">
        <f t="shared" si="123"/>
        <v>#DIV/0!</v>
      </c>
      <c r="J38" s="122" t="e">
        <f t="shared" si="123"/>
        <v>#DIV/0!</v>
      </c>
      <c r="K38" s="122" t="e">
        <f t="shared" si="123"/>
        <v>#DIV/0!</v>
      </c>
      <c r="L38" s="122" t="e">
        <f t="shared" si="123"/>
        <v>#DIV/0!</v>
      </c>
      <c r="M38" s="122" t="e">
        <f t="shared" si="123"/>
        <v>#DIV/0!</v>
      </c>
      <c r="N38" s="122" t="e">
        <f t="shared" si="123"/>
        <v>#DIV/0!</v>
      </c>
      <c r="O38" s="122" t="e">
        <f t="shared" si="123"/>
        <v>#DIV/0!</v>
      </c>
      <c r="P38" s="122" t="e">
        <f t="shared" si="123"/>
        <v>#DIV/0!</v>
      </c>
      <c r="Q38" s="122" t="e">
        <f t="shared" si="123"/>
        <v>#DIV/0!</v>
      </c>
      <c r="R38" s="122" t="e">
        <f t="shared" si="123"/>
        <v>#DIV/0!</v>
      </c>
      <c r="S38" s="122" t="e">
        <f t="shared" si="123"/>
        <v>#DIV/0!</v>
      </c>
      <c r="T38" s="122" t="e">
        <f t="shared" si="123"/>
        <v>#DIV/0!</v>
      </c>
      <c r="U38" s="122" t="e">
        <f>+U25/U34</f>
        <v>#DIV/0!</v>
      </c>
      <c r="V38" s="122" t="e">
        <f>+V25/V34</f>
        <v>#DIV/0!</v>
      </c>
      <c r="W38" s="122" t="e">
        <f>+W25/W34</f>
        <v>#DIV/0!</v>
      </c>
      <c r="X38" s="122" t="e">
        <f>+X25/X34</f>
        <v>#DIV/0!</v>
      </c>
      <c r="Y38" s="122" t="e">
        <f>+Y25/Y34</f>
        <v>#DIV/0!</v>
      </c>
      <c r="Z38" s="122" t="e">
        <f t="shared" ref="Z38:AI38" si="124">+Z25/Z34</f>
        <v>#DIV/0!</v>
      </c>
      <c r="AA38" s="122" t="e">
        <f t="shared" si="124"/>
        <v>#DIV/0!</v>
      </c>
      <c r="AB38" s="122" t="e">
        <f t="shared" si="124"/>
        <v>#DIV/0!</v>
      </c>
      <c r="AC38" s="122" t="e">
        <f t="shared" si="124"/>
        <v>#DIV/0!</v>
      </c>
      <c r="AD38" s="122" t="e">
        <f t="shared" si="124"/>
        <v>#DIV/0!</v>
      </c>
      <c r="AE38" s="122" t="e">
        <f t="shared" si="124"/>
        <v>#DIV/0!</v>
      </c>
      <c r="AF38" s="122" t="e">
        <f t="shared" si="124"/>
        <v>#DIV/0!</v>
      </c>
      <c r="AG38" s="122" t="e">
        <f t="shared" si="124"/>
        <v>#DIV/0!</v>
      </c>
      <c r="AH38" s="122" t="e">
        <f t="shared" si="124"/>
        <v>#DIV/0!</v>
      </c>
      <c r="AI38" s="122" t="e">
        <f t="shared" si="124"/>
        <v>#DIV/0!</v>
      </c>
    </row>
    <row r="42" spans="1:35" s="123" customFormat="1" ht="15">
      <c r="B42" s="124" t="s">
        <v>184</v>
      </c>
      <c r="C42" s="125"/>
      <c r="D42" s="125"/>
      <c r="E42" s="125"/>
      <c r="F42" s="126"/>
      <c r="L42" s="125"/>
      <c r="M42" s="125"/>
    </row>
    <row r="43" spans="1:35" s="123" customFormat="1" ht="15.75">
      <c r="B43" s="19"/>
      <c r="C43" s="127" t="s">
        <v>172</v>
      </c>
      <c r="D43" s="128" t="s">
        <v>185</v>
      </c>
      <c r="E43" s="128" t="s">
        <v>186</v>
      </c>
      <c r="F43" s="128" t="s">
        <v>174</v>
      </c>
      <c r="G43" s="128" t="s">
        <v>187</v>
      </c>
      <c r="H43" s="129"/>
      <c r="I43" s="130" t="s">
        <v>188</v>
      </c>
      <c r="L43" s="125"/>
      <c r="M43" s="125"/>
    </row>
    <row r="44" spans="1:35" s="123" customFormat="1" ht="26.25">
      <c r="B44" s="157" t="s">
        <v>114</v>
      </c>
      <c r="C44" s="21">
        <v>0</v>
      </c>
      <c r="D44" s="22">
        <v>0</v>
      </c>
      <c r="E44" s="23">
        <v>0</v>
      </c>
      <c r="F44" s="23">
        <v>0</v>
      </c>
      <c r="G44" s="132"/>
      <c r="H44" s="133"/>
      <c r="I44" s="133"/>
      <c r="L44" s="125"/>
    </row>
    <row r="45" spans="1:35" s="123" customFormat="1" ht="26.25">
      <c r="B45" s="157" t="s">
        <v>189</v>
      </c>
      <c r="C45" s="21">
        <v>0</v>
      </c>
      <c r="D45" s="22">
        <v>0</v>
      </c>
      <c r="E45" s="134"/>
      <c r="F45" s="23">
        <v>0</v>
      </c>
      <c r="G45" s="131">
        <v>0</v>
      </c>
      <c r="H45" s="133"/>
      <c r="I45" s="133"/>
      <c r="M45" s="125"/>
    </row>
    <row r="46" spans="1:35" s="123" customFormat="1" ht="15">
      <c r="B46" s="158" t="s">
        <v>190</v>
      </c>
      <c r="C46" s="21">
        <v>0</v>
      </c>
      <c r="D46" s="22">
        <v>0</v>
      </c>
      <c r="E46" s="23">
        <v>0</v>
      </c>
      <c r="F46" s="23">
        <v>0</v>
      </c>
      <c r="G46" s="23">
        <v>0</v>
      </c>
      <c r="H46" s="133"/>
      <c r="I46" s="19"/>
    </row>
    <row r="47" spans="1:35" s="123" customFormat="1" ht="27" thickBot="1">
      <c r="B47" s="157" t="s">
        <v>122</v>
      </c>
      <c r="C47" s="21">
        <v>0</v>
      </c>
      <c r="D47" s="22">
        <v>0</v>
      </c>
      <c r="E47" s="23">
        <v>0</v>
      </c>
      <c r="F47" s="23">
        <v>0</v>
      </c>
      <c r="G47" s="24">
        <v>0</v>
      </c>
      <c r="H47" s="135"/>
      <c r="I47" s="133"/>
    </row>
    <row r="48" spans="1:35" s="123" customFormat="1" ht="16.5" thickTop="1" thickBot="1">
      <c r="B48" s="20"/>
      <c r="C48" s="18"/>
      <c r="D48" s="17"/>
      <c r="E48" s="127"/>
      <c r="F48" s="136"/>
      <c r="G48" s="137"/>
      <c r="H48" s="138"/>
      <c r="I48" s="139"/>
    </row>
    <row r="49" spans="1:35" ht="13.5" thickTop="1"/>
    <row r="51" spans="1:35" s="142" customFormat="1" ht="15">
      <c r="A51" s="140" t="s">
        <v>114</v>
      </c>
      <c r="B51" s="140"/>
      <c r="C51" s="141">
        <v>1</v>
      </c>
      <c r="D51" s="141">
        <f t="shared" ref="D51:AI51" si="125">C51+1</f>
        <v>2</v>
      </c>
      <c r="E51" s="141">
        <f t="shared" si="125"/>
        <v>3</v>
      </c>
      <c r="F51" s="141">
        <f>E51+1</f>
        <v>4</v>
      </c>
      <c r="G51" s="141">
        <f>F51+1</f>
        <v>5</v>
      </c>
      <c r="H51" s="141">
        <f>G51+1</f>
        <v>6</v>
      </c>
      <c r="I51" s="141">
        <f t="shared" si="125"/>
        <v>7</v>
      </c>
      <c r="J51" s="141">
        <f>I51+1</f>
        <v>8</v>
      </c>
      <c r="K51" s="141">
        <f>J51+1</f>
        <v>9</v>
      </c>
      <c r="L51" s="141">
        <f t="shared" si="125"/>
        <v>10</v>
      </c>
      <c r="M51" s="141">
        <f t="shared" si="125"/>
        <v>11</v>
      </c>
      <c r="N51" s="141">
        <f t="shared" si="125"/>
        <v>12</v>
      </c>
      <c r="O51" s="141">
        <f t="shared" si="125"/>
        <v>13</v>
      </c>
      <c r="P51" s="141">
        <f t="shared" si="125"/>
        <v>14</v>
      </c>
      <c r="Q51" s="141">
        <f t="shared" si="125"/>
        <v>15</v>
      </c>
      <c r="R51" s="141">
        <f t="shared" si="125"/>
        <v>16</v>
      </c>
      <c r="S51" s="141">
        <f t="shared" si="125"/>
        <v>17</v>
      </c>
      <c r="T51" s="141">
        <f t="shared" si="125"/>
        <v>18</v>
      </c>
      <c r="U51" s="141">
        <f t="shared" si="125"/>
        <v>19</v>
      </c>
      <c r="V51" s="141">
        <f t="shared" si="125"/>
        <v>20</v>
      </c>
      <c r="W51" s="141">
        <f t="shared" si="125"/>
        <v>21</v>
      </c>
      <c r="X51" s="141">
        <f t="shared" si="125"/>
        <v>22</v>
      </c>
      <c r="Y51" s="141">
        <f t="shared" si="125"/>
        <v>23</v>
      </c>
      <c r="Z51" s="141">
        <f t="shared" si="125"/>
        <v>24</v>
      </c>
      <c r="AA51" s="141">
        <f t="shared" si="125"/>
        <v>25</v>
      </c>
      <c r="AB51" s="141">
        <f t="shared" si="125"/>
        <v>26</v>
      </c>
      <c r="AC51" s="141">
        <f t="shared" si="125"/>
        <v>27</v>
      </c>
      <c r="AD51" s="141">
        <f t="shared" si="125"/>
        <v>28</v>
      </c>
      <c r="AE51" s="141">
        <f t="shared" si="125"/>
        <v>29</v>
      </c>
      <c r="AF51" s="141">
        <f t="shared" si="125"/>
        <v>30</v>
      </c>
      <c r="AG51" s="141">
        <f t="shared" si="125"/>
        <v>31</v>
      </c>
      <c r="AH51" s="141">
        <f t="shared" si="125"/>
        <v>32</v>
      </c>
      <c r="AI51" s="141">
        <f t="shared" si="125"/>
        <v>33</v>
      </c>
    </row>
    <row r="52" spans="1:35" s="142" customFormat="1" ht="15">
      <c r="A52" s="143" t="s">
        <v>135</v>
      </c>
      <c r="B52" s="143" t="s">
        <v>135</v>
      </c>
      <c r="C52" s="143" t="s">
        <v>135</v>
      </c>
      <c r="D52" s="143" t="s">
        <v>135</v>
      </c>
      <c r="E52" s="143" t="s">
        <v>135</v>
      </c>
      <c r="F52" s="143" t="s">
        <v>135</v>
      </c>
      <c r="G52" s="143" t="s">
        <v>135</v>
      </c>
      <c r="H52" s="143" t="s">
        <v>135</v>
      </c>
      <c r="I52" s="143" t="s">
        <v>135</v>
      </c>
      <c r="J52" s="143" t="s">
        <v>135</v>
      </c>
      <c r="K52" s="143" t="s">
        <v>135</v>
      </c>
      <c r="L52" s="143" t="s">
        <v>135</v>
      </c>
      <c r="M52" s="143" t="s">
        <v>135</v>
      </c>
      <c r="N52" s="143" t="s">
        <v>135</v>
      </c>
      <c r="O52" s="143" t="s">
        <v>135</v>
      </c>
      <c r="P52" s="143" t="s">
        <v>135</v>
      </c>
      <c r="Q52" s="143" t="s">
        <v>135</v>
      </c>
      <c r="R52" s="143" t="s">
        <v>135</v>
      </c>
      <c r="S52" s="143" t="s">
        <v>135</v>
      </c>
      <c r="T52" s="143" t="s">
        <v>135</v>
      </c>
      <c r="U52" s="143" t="s">
        <v>135</v>
      </c>
      <c r="V52" s="143" t="s">
        <v>135</v>
      </c>
      <c r="W52" s="143" t="s">
        <v>135</v>
      </c>
      <c r="X52" s="143" t="s">
        <v>135</v>
      </c>
      <c r="Y52" s="143" t="s">
        <v>135</v>
      </c>
      <c r="Z52" s="143" t="s">
        <v>135</v>
      </c>
      <c r="AA52" s="143" t="s">
        <v>135</v>
      </c>
      <c r="AB52" s="143" t="s">
        <v>135</v>
      </c>
      <c r="AC52" s="143" t="s">
        <v>135</v>
      </c>
      <c r="AD52" s="143" t="s">
        <v>135</v>
      </c>
      <c r="AE52" s="143" t="s">
        <v>135</v>
      </c>
      <c r="AF52" s="143" t="s">
        <v>135</v>
      </c>
      <c r="AG52" s="143" t="s">
        <v>135</v>
      </c>
      <c r="AH52" s="143" t="s">
        <v>135</v>
      </c>
      <c r="AI52" s="143" t="s">
        <v>135</v>
      </c>
    </row>
    <row r="53" spans="1:35" s="142" customFormat="1" ht="15">
      <c r="A53" s="144" t="s">
        <v>141</v>
      </c>
      <c r="B53" s="145">
        <f>D44</f>
        <v>0</v>
      </c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</row>
    <row r="54" spans="1:35" s="142" customFormat="1" ht="15">
      <c r="A54" s="144" t="s">
        <v>136</v>
      </c>
      <c r="B54" s="146">
        <f>E44</f>
        <v>0</v>
      </c>
      <c r="C54" s="146"/>
      <c r="D54" s="146"/>
      <c r="E54" s="146"/>
      <c r="F54" s="146" t="s">
        <v>142</v>
      </c>
      <c r="G54" s="146" t="s">
        <v>135</v>
      </c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</row>
    <row r="55" spans="1:35" s="142" customFormat="1" ht="15">
      <c r="A55" s="144" t="s">
        <v>137</v>
      </c>
      <c r="B55" s="146">
        <f>C44</f>
        <v>0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</row>
    <row r="56" spans="1:35" s="142" customFormat="1" ht="15">
      <c r="A56" s="144" t="s">
        <v>192</v>
      </c>
      <c r="B56" s="146"/>
      <c r="C56" s="146">
        <f>IF(B54=0,0,PMT(B53/12,B54*12,-B55)*12)</f>
        <v>0</v>
      </c>
      <c r="D56" s="146">
        <f>IF(C59&gt;$C$56,$C$56,C59)</f>
        <v>0</v>
      </c>
      <c r="E56" s="146">
        <f t="shared" ref="E56:AI56" si="126">IF(D59&gt;$C$56,$C$56,D59)</f>
        <v>0</v>
      </c>
      <c r="F56" s="146">
        <f t="shared" si="126"/>
        <v>0</v>
      </c>
      <c r="G56" s="146">
        <f t="shared" si="126"/>
        <v>0</v>
      </c>
      <c r="H56" s="146">
        <f t="shared" si="126"/>
        <v>0</v>
      </c>
      <c r="I56" s="146">
        <f t="shared" si="126"/>
        <v>0</v>
      </c>
      <c r="J56" s="146">
        <f t="shared" si="126"/>
        <v>0</v>
      </c>
      <c r="K56" s="146">
        <f t="shared" si="126"/>
        <v>0</v>
      </c>
      <c r="L56" s="146">
        <f t="shared" si="126"/>
        <v>0</v>
      </c>
      <c r="M56" s="146">
        <f t="shared" si="126"/>
        <v>0</v>
      </c>
      <c r="N56" s="146">
        <f t="shared" si="126"/>
        <v>0</v>
      </c>
      <c r="O56" s="146">
        <f t="shared" si="126"/>
        <v>0</v>
      </c>
      <c r="P56" s="146">
        <f t="shared" si="126"/>
        <v>0</v>
      </c>
      <c r="Q56" s="146">
        <f t="shared" si="126"/>
        <v>0</v>
      </c>
      <c r="R56" s="146">
        <f t="shared" si="126"/>
        <v>0</v>
      </c>
      <c r="S56" s="146">
        <f t="shared" si="126"/>
        <v>0</v>
      </c>
      <c r="T56" s="146">
        <f t="shared" si="126"/>
        <v>0</v>
      </c>
      <c r="U56" s="146">
        <f t="shared" si="126"/>
        <v>0</v>
      </c>
      <c r="V56" s="146">
        <f t="shared" si="126"/>
        <v>0</v>
      </c>
      <c r="W56" s="146">
        <f t="shared" si="126"/>
        <v>0</v>
      </c>
      <c r="X56" s="146">
        <f t="shared" si="126"/>
        <v>0</v>
      </c>
      <c r="Y56" s="146">
        <f t="shared" si="126"/>
        <v>0</v>
      </c>
      <c r="Z56" s="146">
        <f t="shared" si="126"/>
        <v>0</v>
      </c>
      <c r="AA56" s="146">
        <f t="shared" si="126"/>
        <v>0</v>
      </c>
      <c r="AB56" s="146">
        <f t="shared" si="126"/>
        <v>0</v>
      </c>
      <c r="AC56" s="146">
        <f t="shared" si="126"/>
        <v>0</v>
      </c>
      <c r="AD56" s="146">
        <f t="shared" si="126"/>
        <v>0</v>
      </c>
      <c r="AE56" s="146">
        <f t="shared" si="126"/>
        <v>0</v>
      </c>
      <c r="AF56" s="146">
        <f t="shared" si="126"/>
        <v>0</v>
      </c>
      <c r="AG56" s="146">
        <f t="shared" si="126"/>
        <v>0</v>
      </c>
      <c r="AH56" s="146">
        <f t="shared" si="126"/>
        <v>0</v>
      </c>
      <c r="AI56" s="146">
        <f t="shared" si="126"/>
        <v>0</v>
      </c>
    </row>
    <row r="57" spans="1:35" s="142" customFormat="1" ht="15">
      <c r="A57" s="144" t="s">
        <v>138</v>
      </c>
      <c r="B57" s="146"/>
      <c r="C57" s="146">
        <f>$B$53*B55</f>
        <v>0</v>
      </c>
      <c r="D57" s="147">
        <f t="shared" ref="D57:AI57" si="127">IF(C59-C56&gt;0,$B$53*C59,0)</f>
        <v>0</v>
      </c>
      <c r="E57" s="147">
        <f t="shared" si="127"/>
        <v>0</v>
      </c>
      <c r="F57" s="147">
        <f t="shared" si="127"/>
        <v>0</v>
      </c>
      <c r="G57" s="147">
        <f t="shared" si="127"/>
        <v>0</v>
      </c>
      <c r="H57" s="147">
        <f t="shared" si="127"/>
        <v>0</v>
      </c>
      <c r="I57" s="147">
        <f t="shared" si="127"/>
        <v>0</v>
      </c>
      <c r="J57" s="147">
        <f t="shared" si="127"/>
        <v>0</v>
      </c>
      <c r="K57" s="147">
        <f t="shared" si="127"/>
        <v>0</v>
      </c>
      <c r="L57" s="147">
        <f t="shared" si="127"/>
        <v>0</v>
      </c>
      <c r="M57" s="147">
        <f t="shared" si="127"/>
        <v>0</v>
      </c>
      <c r="N57" s="147">
        <f t="shared" si="127"/>
        <v>0</v>
      </c>
      <c r="O57" s="147">
        <f t="shared" si="127"/>
        <v>0</v>
      </c>
      <c r="P57" s="147">
        <f t="shared" si="127"/>
        <v>0</v>
      </c>
      <c r="Q57" s="147">
        <f t="shared" si="127"/>
        <v>0</v>
      </c>
      <c r="R57" s="147">
        <f t="shared" si="127"/>
        <v>0</v>
      </c>
      <c r="S57" s="147">
        <f t="shared" si="127"/>
        <v>0</v>
      </c>
      <c r="T57" s="147">
        <f t="shared" si="127"/>
        <v>0</v>
      </c>
      <c r="U57" s="147">
        <f t="shared" si="127"/>
        <v>0</v>
      </c>
      <c r="V57" s="147">
        <f t="shared" si="127"/>
        <v>0</v>
      </c>
      <c r="W57" s="147">
        <f t="shared" si="127"/>
        <v>0</v>
      </c>
      <c r="X57" s="147">
        <f t="shared" si="127"/>
        <v>0</v>
      </c>
      <c r="Y57" s="147">
        <f t="shared" si="127"/>
        <v>0</v>
      </c>
      <c r="Z57" s="147">
        <f t="shared" si="127"/>
        <v>0</v>
      </c>
      <c r="AA57" s="147">
        <f t="shared" si="127"/>
        <v>0</v>
      </c>
      <c r="AB57" s="147">
        <f t="shared" si="127"/>
        <v>0</v>
      </c>
      <c r="AC57" s="147">
        <f t="shared" si="127"/>
        <v>0</v>
      </c>
      <c r="AD57" s="147">
        <f t="shared" si="127"/>
        <v>0</v>
      </c>
      <c r="AE57" s="147">
        <f t="shared" si="127"/>
        <v>0</v>
      </c>
      <c r="AF57" s="147">
        <f t="shared" si="127"/>
        <v>0</v>
      </c>
      <c r="AG57" s="147">
        <f t="shared" si="127"/>
        <v>0</v>
      </c>
      <c r="AH57" s="147">
        <f t="shared" si="127"/>
        <v>0</v>
      </c>
      <c r="AI57" s="147">
        <f t="shared" si="127"/>
        <v>0</v>
      </c>
    </row>
    <row r="58" spans="1:35" s="142" customFormat="1" ht="15">
      <c r="A58" s="144" t="s">
        <v>139</v>
      </c>
      <c r="B58" s="146"/>
      <c r="C58" s="146">
        <f>C56-C57</f>
        <v>0</v>
      </c>
      <c r="D58" s="146">
        <f>IF($F$44=D51,C59,D56-D57)</f>
        <v>0</v>
      </c>
      <c r="E58" s="146">
        <f>IF($F$44=E50,D59,E56-E57)</f>
        <v>0</v>
      </c>
      <c r="F58" s="146">
        <f t="shared" ref="F58:AI58" si="128">IF($F$44=F50,E59,F56-F57)</f>
        <v>0</v>
      </c>
      <c r="G58" s="146">
        <f t="shared" si="128"/>
        <v>0</v>
      </c>
      <c r="H58" s="146">
        <f t="shared" si="128"/>
        <v>0</v>
      </c>
      <c r="I58" s="146">
        <f t="shared" si="128"/>
        <v>0</v>
      </c>
      <c r="J58" s="146">
        <f t="shared" si="128"/>
        <v>0</v>
      </c>
      <c r="K58" s="146">
        <f t="shared" si="128"/>
        <v>0</v>
      </c>
      <c r="L58" s="146">
        <f t="shared" si="128"/>
        <v>0</v>
      </c>
      <c r="M58" s="146">
        <f t="shared" si="128"/>
        <v>0</v>
      </c>
      <c r="N58" s="146">
        <f t="shared" si="128"/>
        <v>0</v>
      </c>
      <c r="O58" s="146">
        <f t="shared" si="128"/>
        <v>0</v>
      </c>
      <c r="P58" s="146">
        <f t="shared" si="128"/>
        <v>0</v>
      </c>
      <c r="Q58" s="146">
        <f t="shared" si="128"/>
        <v>0</v>
      </c>
      <c r="R58" s="146">
        <f t="shared" si="128"/>
        <v>0</v>
      </c>
      <c r="S58" s="146">
        <f t="shared" si="128"/>
        <v>0</v>
      </c>
      <c r="T58" s="146">
        <f t="shared" si="128"/>
        <v>0</v>
      </c>
      <c r="U58" s="146">
        <f t="shared" si="128"/>
        <v>0</v>
      </c>
      <c r="V58" s="146">
        <f t="shared" si="128"/>
        <v>0</v>
      </c>
      <c r="W58" s="146">
        <f t="shared" si="128"/>
        <v>0</v>
      </c>
      <c r="X58" s="146">
        <f t="shared" si="128"/>
        <v>0</v>
      </c>
      <c r="Y58" s="146">
        <f t="shared" si="128"/>
        <v>0</v>
      </c>
      <c r="Z58" s="146">
        <f t="shared" si="128"/>
        <v>0</v>
      </c>
      <c r="AA58" s="146">
        <f t="shared" si="128"/>
        <v>0</v>
      </c>
      <c r="AB58" s="146">
        <f t="shared" si="128"/>
        <v>0</v>
      </c>
      <c r="AC58" s="146">
        <f t="shared" si="128"/>
        <v>0</v>
      </c>
      <c r="AD58" s="146">
        <f t="shared" si="128"/>
        <v>0</v>
      </c>
      <c r="AE58" s="146">
        <f t="shared" si="128"/>
        <v>0</v>
      </c>
      <c r="AF58" s="146">
        <f t="shared" si="128"/>
        <v>0</v>
      </c>
      <c r="AG58" s="146">
        <f t="shared" si="128"/>
        <v>0</v>
      </c>
      <c r="AH58" s="146">
        <f t="shared" si="128"/>
        <v>0</v>
      </c>
      <c r="AI58" s="146">
        <f t="shared" si="128"/>
        <v>0</v>
      </c>
    </row>
    <row r="59" spans="1:35" s="142" customFormat="1" ht="15">
      <c r="A59" s="144" t="s">
        <v>140</v>
      </c>
      <c r="B59" s="146"/>
      <c r="C59" s="146">
        <f>B55-C58</f>
        <v>0</v>
      </c>
      <c r="D59" s="146">
        <f t="shared" ref="D59:AI59" si="129">C59-D58</f>
        <v>0</v>
      </c>
      <c r="E59" s="146">
        <f t="shared" si="129"/>
        <v>0</v>
      </c>
      <c r="F59" s="146">
        <f t="shared" si="129"/>
        <v>0</v>
      </c>
      <c r="G59" s="146">
        <f t="shared" si="129"/>
        <v>0</v>
      </c>
      <c r="H59" s="146">
        <f t="shared" si="129"/>
        <v>0</v>
      </c>
      <c r="I59" s="146">
        <f t="shared" si="129"/>
        <v>0</v>
      </c>
      <c r="J59" s="146">
        <f t="shared" si="129"/>
        <v>0</v>
      </c>
      <c r="K59" s="146">
        <f t="shared" si="129"/>
        <v>0</v>
      </c>
      <c r="L59" s="146">
        <f t="shared" si="129"/>
        <v>0</v>
      </c>
      <c r="M59" s="146">
        <f t="shared" si="129"/>
        <v>0</v>
      </c>
      <c r="N59" s="146">
        <f t="shared" si="129"/>
        <v>0</v>
      </c>
      <c r="O59" s="146">
        <f t="shared" si="129"/>
        <v>0</v>
      </c>
      <c r="P59" s="146">
        <f t="shared" si="129"/>
        <v>0</v>
      </c>
      <c r="Q59" s="146">
        <f t="shared" si="129"/>
        <v>0</v>
      </c>
      <c r="R59" s="146">
        <f t="shared" si="129"/>
        <v>0</v>
      </c>
      <c r="S59" s="146">
        <f t="shared" si="129"/>
        <v>0</v>
      </c>
      <c r="T59" s="146">
        <f t="shared" si="129"/>
        <v>0</v>
      </c>
      <c r="U59" s="146">
        <f t="shared" si="129"/>
        <v>0</v>
      </c>
      <c r="V59" s="146">
        <f t="shared" si="129"/>
        <v>0</v>
      </c>
      <c r="W59" s="146">
        <f t="shared" si="129"/>
        <v>0</v>
      </c>
      <c r="X59" s="146">
        <f t="shared" si="129"/>
        <v>0</v>
      </c>
      <c r="Y59" s="146">
        <f t="shared" si="129"/>
        <v>0</v>
      </c>
      <c r="Z59" s="146">
        <f t="shared" si="129"/>
        <v>0</v>
      </c>
      <c r="AA59" s="146">
        <f t="shared" si="129"/>
        <v>0</v>
      </c>
      <c r="AB59" s="146">
        <f t="shared" si="129"/>
        <v>0</v>
      </c>
      <c r="AC59" s="146">
        <f t="shared" si="129"/>
        <v>0</v>
      </c>
      <c r="AD59" s="146">
        <f t="shared" si="129"/>
        <v>0</v>
      </c>
      <c r="AE59" s="146">
        <f t="shared" si="129"/>
        <v>0</v>
      </c>
      <c r="AF59" s="146">
        <f t="shared" si="129"/>
        <v>0</v>
      </c>
      <c r="AG59" s="146">
        <f t="shared" si="129"/>
        <v>0</v>
      </c>
      <c r="AH59" s="146">
        <f t="shared" si="129"/>
        <v>0</v>
      </c>
      <c r="AI59" s="146">
        <f t="shared" si="129"/>
        <v>0</v>
      </c>
    </row>
    <row r="61" spans="1:35" s="142" customFormat="1" ht="15">
      <c r="A61" s="140" t="s">
        <v>189</v>
      </c>
      <c r="B61" s="140"/>
      <c r="C61" s="141">
        <v>1</v>
      </c>
      <c r="D61" s="141">
        <f t="shared" ref="D61:AI61" si="130">C61+1</f>
        <v>2</v>
      </c>
      <c r="E61" s="141">
        <f t="shared" si="130"/>
        <v>3</v>
      </c>
      <c r="F61" s="141">
        <f t="shared" si="130"/>
        <v>4</v>
      </c>
      <c r="G61" s="141">
        <f t="shared" si="130"/>
        <v>5</v>
      </c>
      <c r="H61" s="141">
        <f t="shared" si="130"/>
        <v>6</v>
      </c>
      <c r="I61" s="141">
        <f t="shared" si="130"/>
        <v>7</v>
      </c>
      <c r="J61" s="141">
        <f t="shared" si="130"/>
        <v>8</v>
      </c>
      <c r="K61" s="141">
        <f t="shared" si="130"/>
        <v>9</v>
      </c>
      <c r="L61" s="141">
        <f t="shared" si="130"/>
        <v>10</v>
      </c>
      <c r="M61" s="141">
        <f t="shared" si="130"/>
        <v>11</v>
      </c>
      <c r="N61" s="141">
        <f t="shared" si="130"/>
        <v>12</v>
      </c>
      <c r="O61" s="141">
        <f t="shared" si="130"/>
        <v>13</v>
      </c>
      <c r="P61" s="141">
        <f t="shared" si="130"/>
        <v>14</v>
      </c>
      <c r="Q61" s="141">
        <f t="shared" si="130"/>
        <v>15</v>
      </c>
      <c r="R61" s="141">
        <f t="shared" si="130"/>
        <v>16</v>
      </c>
      <c r="S61" s="141">
        <f t="shared" si="130"/>
        <v>17</v>
      </c>
      <c r="T61" s="141">
        <f t="shared" si="130"/>
        <v>18</v>
      </c>
      <c r="U61" s="141">
        <f t="shared" si="130"/>
        <v>19</v>
      </c>
      <c r="V61" s="141">
        <f t="shared" si="130"/>
        <v>20</v>
      </c>
      <c r="W61" s="141">
        <f t="shared" si="130"/>
        <v>21</v>
      </c>
      <c r="X61" s="141">
        <f t="shared" si="130"/>
        <v>22</v>
      </c>
      <c r="Y61" s="141">
        <f t="shared" si="130"/>
        <v>23</v>
      </c>
      <c r="Z61" s="141">
        <f t="shared" si="130"/>
        <v>24</v>
      </c>
      <c r="AA61" s="141">
        <f t="shared" si="130"/>
        <v>25</v>
      </c>
      <c r="AB61" s="141">
        <f t="shared" si="130"/>
        <v>26</v>
      </c>
      <c r="AC61" s="141">
        <f t="shared" si="130"/>
        <v>27</v>
      </c>
      <c r="AD61" s="141">
        <f t="shared" si="130"/>
        <v>28</v>
      </c>
      <c r="AE61" s="141">
        <f t="shared" si="130"/>
        <v>29</v>
      </c>
      <c r="AF61" s="141">
        <f t="shared" si="130"/>
        <v>30</v>
      </c>
      <c r="AG61" s="141">
        <f t="shared" si="130"/>
        <v>31</v>
      </c>
      <c r="AH61" s="141">
        <f t="shared" si="130"/>
        <v>32</v>
      </c>
      <c r="AI61" s="141">
        <f t="shared" si="130"/>
        <v>33</v>
      </c>
    </row>
    <row r="62" spans="1:35" s="142" customFormat="1" ht="15">
      <c r="A62" s="143" t="s">
        <v>135</v>
      </c>
      <c r="B62" s="143" t="s">
        <v>135</v>
      </c>
      <c r="C62" s="143" t="s">
        <v>135</v>
      </c>
      <c r="D62" s="143" t="s">
        <v>135</v>
      </c>
      <c r="E62" s="143" t="s">
        <v>135</v>
      </c>
      <c r="F62" s="143" t="s">
        <v>135</v>
      </c>
      <c r="G62" s="143" t="s">
        <v>135</v>
      </c>
      <c r="H62" s="143" t="s">
        <v>135</v>
      </c>
      <c r="I62" s="143" t="s">
        <v>135</v>
      </c>
      <c r="J62" s="143" t="s">
        <v>135</v>
      </c>
      <c r="K62" s="143" t="s">
        <v>135</v>
      </c>
      <c r="L62" s="143" t="s">
        <v>135</v>
      </c>
      <c r="M62" s="143" t="s">
        <v>135</v>
      </c>
      <c r="N62" s="143" t="s">
        <v>135</v>
      </c>
      <c r="O62" s="143" t="s">
        <v>135</v>
      </c>
      <c r="P62" s="143" t="s">
        <v>135</v>
      </c>
      <c r="Q62" s="143" t="s">
        <v>135</v>
      </c>
      <c r="R62" s="143" t="s">
        <v>135</v>
      </c>
      <c r="S62" s="143" t="s">
        <v>135</v>
      </c>
      <c r="T62" s="143" t="s">
        <v>135</v>
      </c>
      <c r="U62" s="143" t="s">
        <v>135</v>
      </c>
      <c r="V62" s="143" t="s">
        <v>135</v>
      </c>
      <c r="W62" s="143" t="s">
        <v>135</v>
      </c>
      <c r="X62" s="143" t="s">
        <v>135</v>
      </c>
      <c r="Y62" s="143" t="s">
        <v>135</v>
      </c>
      <c r="Z62" s="143" t="s">
        <v>135</v>
      </c>
      <c r="AA62" s="143" t="s">
        <v>135</v>
      </c>
      <c r="AB62" s="143" t="s">
        <v>135</v>
      </c>
      <c r="AC62" s="143" t="s">
        <v>135</v>
      </c>
      <c r="AD62" s="143" t="s">
        <v>135</v>
      </c>
      <c r="AE62" s="143" t="s">
        <v>135</v>
      </c>
      <c r="AF62" s="143" t="s">
        <v>135</v>
      </c>
      <c r="AG62" s="143" t="s">
        <v>135</v>
      </c>
      <c r="AH62" s="143" t="s">
        <v>135</v>
      </c>
      <c r="AI62" s="143" t="s">
        <v>135</v>
      </c>
    </row>
    <row r="64" spans="1:35" s="142" customFormat="1" ht="15">
      <c r="A64" s="148"/>
      <c r="B64" s="149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</row>
    <row r="65" spans="1:35" s="142" customFormat="1" ht="15">
      <c r="A65" s="147" t="s">
        <v>137</v>
      </c>
      <c r="B65" s="147">
        <f>C45</f>
        <v>0</v>
      </c>
      <c r="C65" s="147">
        <f t="shared" ref="C65:AI65" si="131">B65</f>
        <v>0</v>
      </c>
      <c r="D65" s="147">
        <f t="shared" si="131"/>
        <v>0</v>
      </c>
      <c r="E65" s="147">
        <f t="shared" si="131"/>
        <v>0</v>
      </c>
      <c r="F65" s="147">
        <f t="shared" si="131"/>
        <v>0</v>
      </c>
      <c r="G65" s="147">
        <f t="shared" si="131"/>
        <v>0</v>
      </c>
      <c r="H65" s="147">
        <f t="shared" si="131"/>
        <v>0</v>
      </c>
      <c r="I65" s="147">
        <f t="shared" si="131"/>
        <v>0</v>
      </c>
      <c r="J65" s="147">
        <f>I65</f>
        <v>0</v>
      </c>
      <c r="K65" s="147">
        <f>J65</f>
        <v>0</v>
      </c>
      <c r="L65" s="147">
        <f t="shared" si="131"/>
        <v>0</v>
      </c>
      <c r="M65" s="147">
        <f t="shared" si="131"/>
        <v>0</v>
      </c>
      <c r="N65" s="147">
        <f t="shared" si="131"/>
        <v>0</v>
      </c>
      <c r="O65" s="147">
        <f t="shared" si="131"/>
        <v>0</v>
      </c>
      <c r="P65" s="147">
        <f t="shared" si="131"/>
        <v>0</v>
      </c>
      <c r="Q65" s="147">
        <f t="shared" si="131"/>
        <v>0</v>
      </c>
      <c r="R65" s="147">
        <f t="shared" si="131"/>
        <v>0</v>
      </c>
      <c r="S65" s="147">
        <f t="shared" si="131"/>
        <v>0</v>
      </c>
      <c r="T65" s="147">
        <f t="shared" si="131"/>
        <v>0</v>
      </c>
      <c r="U65" s="147">
        <f t="shared" si="131"/>
        <v>0</v>
      </c>
      <c r="V65" s="147">
        <f t="shared" si="131"/>
        <v>0</v>
      </c>
      <c r="W65" s="147">
        <f t="shared" si="131"/>
        <v>0</v>
      </c>
      <c r="X65" s="147">
        <f t="shared" si="131"/>
        <v>0</v>
      </c>
      <c r="Y65" s="147">
        <f t="shared" si="131"/>
        <v>0</v>
      </c>
      <c r="Z65" s="147">
        <f t="shared" si="131"/>
        <v>0</v>
      </c>
      <c r="AA65" s="147">
        <f t="shared" si="131"/>
        <v>0</v>
      </c>
      <c r="AB65" s="147">
        <f t="shared" si="131"/>
        <v>0</v>
      </c>
      <c r="AC65" s="147">
        <f t="shared" si="131"/>
        <v>0</v>
      </c>
      <c r="AD65" s="147">
        <f t="shared" si="131"/>
        <v>0</v>
      </c>
      <c r="AE65" s="147">
        <f t="shared" si="131"/>
        <v>0</v>
      </c>
      <c r="AF65" s="147">
        <f t="shared" si="131"/>
        <v>0</v>
      </c>
      <c r="AG65" s="147">
        <f t="shared" si="131"/>
        <v>0</v>
      </c>
      <c r="AH65" s="147">
        <f t="shared" si="131"/>
        <v>0</v>
      </c>
      <c r="AI65" s="147">
        <f t="shared" si="131"/>
        <v>0</v>
      </c>
    </row>
    <row r="66" spans="1:35" s="142" customFormat="1" ht="15">
      <c r="A66" s="147" t="s">
        <v>194</v>
      </c>
      <c r="B66" s="149">
        <f>D45</f>
        <v>0</v>
      </c>
      <c r="C66" s="147">
        <f>IF($G$45&lt;=C51,$C$45*$D$45,0)</f>
        <v>0</v>
      </c>
      <c r="D66" s="147">
        <f t="shared" ref="D66:AI66" si="132">IF($G$45&lt;=D51,$C$45*$D$45,0)</f>
        <v>0</v>
      </c>
      <c r="E66" s="147">
        <f t="shared" si="132"/>
        <v>0</v>
      </c>
      <c r="F66" s="147">
        <f t="shared" si="132"/>
        <v>0</v>
      </c>
      <c r="G66" s="147">
        <f t="shared" si="132"/>
        <v>0</v>
      </c>
      <c r="H66" s="147">
        <f t="shared" si="132"/>
        <v>0</v>
      </c>
      <c r="I66" s="147">
        <f t="shared" si="132"/>
        <v>0</v>
      </c>
      <c r="J66" s="147">
        <f t="shared" si="132"/>
        <v>0</v>
      </c>
      <c r="K66" s="147">
        <f t="shared" si="132"/>
        <v>0</v>
      </c>
      <c r="L66" s="147">
        <f t="shared" si="132"/>
        <v>0</v>
      </c>
      <c r="M66" s="147">
        <f t="shared" si="132"/>
        <v>0</v>
      </c>
      <c r="N66" s="147">
        <f t="shared" si="132"/>
        <v>0</v>
      </c>
      <c r="O66" s="147">
        <f t="shared" si="132"/>
        <v>0</v>
      </c>
      <c r="P66" s="147">
        <f t="shared" si="132"/>
        <v>0</v>
      </c>
      <c r="Q66" s="147">
        <f t="shared" si="132"/>
        <v>0</v>
      </c>
      <c r="R66" s="147">
        <f t="shared" si="132"/>
        <v>0</v>
      </c>
      <c r="S66" s="147">
        <f t="shared" si="132"/>
        <v>0</v>
      </c>
      <c r="T66" s="147">
        <f t="shared" si="132"/>
        <v>0</v>
      </c>
      <c r="U66" s="147">
        <f t="shared" si="132"/>
        <v>0</v>
      </c>
      <c r="V66" s="147">
        <f t="shared" si="132"/>
        <v>0</v>
      </c>
      <c r="W66" s="147">
        <f t="shared" si="132"/>
        <v>0</v>
      </c>
      <c r="X66" s="147">
        <f t="shared" si="132"/>
        <v>0</v>
      </c>
      <c r="Y66" s="147">
        <f t="shared" si="132"/>
        <v>0</v>
      </c>
      <c r="Z66" s="147">
        <f t="shared" si="132"/>
        <v>0</v>
      </c>
      <c r="AA66" s="147">
        <f t="shared" si="132"/>
        <v>0</v>
      </c>
      <c r="AB66" s="147">
        <f t="shared" si="132"/>
        <v>0</v>
      </c>
      <c r="AC66" s="147">
        <f t="shared" si="132"/>
        <v>0</v>
      </c>
      <c r="AD66" s="147">
        <f t="shared" si="132"/>
        <v>0</v>
      </c>
      <c r="AE66" s="147">
        <f t="shared" si="132"/>
        <v>0</v>
      </c>
      <c r="AF66" s="147">
        <f t="shared" si="132"/>
        <v>0</v>
      </c>
      <c r="AG66" s="147">
        <f t="shared" si="132"/>
        <v>0</v>
      </c>
      <c r="AH66" s="147">
        <f t="shared" si="132"/>
        <v>0</v>
      </c>
      <c r="AI66" s="147">
        <f t="shared" si="132"/>
        <v>0</v>
      </c>
    </row>
    <row r="69" spans="1:35" s="142" customFormat="1" ht="15">
      <c r="A69" s="140" t="s">
        <v>190</v>
      </c>
      <c r="B69" s="140"/>
      <c r="C69" s="141">
        <v>1</v>
      </c>
      <c r="D69" s="141">
        <f t="shared" ref="D69:AI69" si="133">C69+1</f>
        <v>2</v>
      </c>
      <c r="E69" s="141">
        <f t="shared" si="133"/>
        <v>3</v>
      </c>
      <c r="F69" s="141">
        <f t="shared" si="133"/>
        <v>4</v>
      </c>
      <c r="G69" s="141">
        <f t="shared" si="133"/>
        <v>5</v>
      </c>
      <c r="H69" s="141">
        <f t="shared" si="133"/>
        <v>6</v>
      </c>
      <c r="I69" s="141">
        <f t="shared" si="133"/>
        <v>7</v>
      </c>
      <c r="J69" s="141">
        <f t="shared" si="133"/>
        <v>8</v>
      </c>
      <c r="K69" s="141">
        <f t="shared" si="133"/>
        <v>9</v>
      </c>
      <c r="L69" s="141">
        <f t="shared" si="133"/>
        <v>10</v>
      </c>
      <c r="M69" s="141">
        <f t="shared" si="133"/>
        <v>11</v>
      </c>
      <c r="N69" s="141">
        <f t="shared" si="133"/>
        <v>12</v>
      </c>
      <c r="O69" s="141">
        <f t="shared" si="133"/>
        <v>13</v>
      </c>
      <c r="P69" s="141">
        <f t="shared" si="133"/>
        <v>14</v>
      </c>
      <c r="Q69" s="141">
        <f t="shared" si="133"/>
        <v>15</v>
      </c>
      <c r="R69" s="141">
        <f t="shared" si="133"/>
        <v>16</v>
      </c>
      <c r="S69" s="141">
        <f t="shared" si="133"/>
        <v>17</v>
      </c>
      <c r="T69" s="141">
        <f t="shared" si="133"/>
        <v>18</v>
      </c>
      <c r="U69" s="141">
        <f t="shared" si="133"/>
        <v>19</v>
      </c>
      <c r="V69" s="141">
        <f t="shared" si="133"/>
        <v>20</v>
      </c>
      <c r="W69" s="141">
        <f t="shared" si="133"/>
        <v>21</v>
      </c>
      <c r="X69" s="141">
        <f t="shared" si="133"/>
        <v>22</v>
      </c>
      <c r="Y69" s="141">
        <f t="shared" si="133"/>
        <v>23</v>
      </c>
      <c r="Z69" s="141">
        <f t="shared" si="133"/>
        <v>24</v>
      </c>
      <c r="AA69" s="141">
        <f t="shared" si="133"/>
        <v>25</v>
      </c>
      <c r="AB69" s="141">
        <f t="shared" si="133"/>
        <v>26</v>
      </c>
      <c r="AC69" s="141">
        <f t="shared" si="133"/>
        <v>27</v>
      </c>
      <c r="AD69" s="141">
        <f t="shared" si="133"/>
        <v>28</v>
      </c>
      <c r="AE69" s="141">
        <f t="shared" si="133"/>
        <v>29</v>
      </c>
      <c r="AF69" s="141">
        <f t="shared" si="133"/>
        <v>30</v>
      </c>
      <c r="AG69" s="141">
        <f t="shared" si="133"/>
        <v>31</v>
      </c>
      <c r="AH69" s="141">
        <f t="shared" si="133"/>
        <v>32</v>
      </c>
      <c r="AI69" s="141">
        <f t="shared" si="133"/>
        <v>33</v>
      </c>
    </row>
    <row r="70" spans="1:35" s="142" customFormat="1" ht="15">
      <c r="A70" s="151" t="s">
        <v>135</v>
      </c>
      <c r="B70" s="151" t="s">
        <v>135</v>
      </c>
      <c r="C70" s="151" t="s">
        <v>135</v>
      </c>
      <c r="D70" s="151" t="s">
        <v>135</v>
      </c>
      <c r="E70" s="151" t="s">
        <v>135</v>
      </c>
      <c r="F70" s="151" t="s">
        <v>135</v>
      </c>
      <c r="G70" s="151" t="s">
        <v>135</v>
      </c>
      <c r="H70" s="151" t="s">
        <v>135</v>
      </c>
      <c r="I70" s="151" t="s">
        <v>135</v>
      </c>
      <c r="J70" s="151" t="s">
        <v>135</v>
      </c>
      <c r="K70" s="151" t="s">
        <v>135</v>
      </c>
      <c r="L70" s="151" t="s">
        <v>135</v>
      </c>
      <c r="M70" s="151" t="s">
        <v>135</v>
      </c>
      <c r="N70" s="151" t="s">
        <v>135</v>
      </c>
      <c r="O70" s="151" t="s">
        <v>135</v>
      </c>
      <c r="P70" s="151" t="s">
        <v>135</v>
      </c>
      <c r="Q70" s="151" t="s">
        <v>135</v>
      </c>
      <c r="R70" s="151" t="s">
        <v>135</v>
      </c>
      <c r="S70" s="151" t="s">
        <v>135</v>
      </c>
      <c r="T70" s="151" t="s">
        <v>135</v>
      </c>
      <c r="U70" s="151" t="s">
        <v>135</v>
      </c>
      <c r="V70" s="151" t="s">
        <v>135</v>
      </c>
      <c r="W70" s="151" t="s">
        <v>135</v>
      </c>
      <c r="X70" s="151" t="s">
        <v>135</v>
      </c>
      <c r="Y70" s="151" t="s">
        <v>135</v>
      </c>
      <c r="Z70" s="151" t="s">
        <v>135</v>
      </c>
      <c r="AA70" s="151" t="s">
        <v>135</v>
      </c>
      <c r="AB70" s="151" t="s">
        <v>135</v>
      </c>
      <c r="AC70" s="151" t="s">
        <v>135</v>
      </c>
      <c r="AD70" s="151" t="s">
        <v>135</v>
      </c>
      <c r="AE70" s="151" t="s">
        <v>135</v>
      </c>
      <c r="AF70" s="151" t="s">
        <v>135</v>
      </c>
      <c r="AG70" s="151" t="s">
        <v>135</v>
      </c>
      <c r="AH70" s="151" t="s">
        <v>135</v>
      </c>
      <c r="AI70" s="151" t="s">
        <v>135</v>
      </c>
    </row>
    <row r="71" spans="1:35" s="142" customFormat="1" ht="15">
      <c r="A71" s="152" t="s">
        <v>141</v>
      </c>
      <c r="B71" s="149">
        <f>D46</f>
        <v>0</v>
      </c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</row>
    <row r="72" spans="1:35" s="142" customFormat="1" ht="15">
      <c r="A72" s="152" t="s">
        <v>202</v>
      </c>
      <c r="B72" s="153">
        <f>E46</f>
        <v>0</v>
      </c>
      <c r="C72" s="149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</row>
    <row r="73" spans="1:35" s="142" customFormat="1" ht="15">
      <c r="A73" s="150" t="s">
        <v>195</v>
      </c>
      <c r="B73" s="154">
        <f>C46</f>
        <v>0</v>
      </c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</row>
    <row r="74" spans="1:35" s="142" customFormat="1" ht="15">
      <c r="A74" s="150" t="s">
        <v>196</v>
      </c>
      <c r="B74" s="154" t="e">
        <f>IF(G46=1,B73,INDEX(C81:AI81,,G46-1))</f>
        <v>#VALUE!</v>
      </c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</row>
    <row r="75" spans="1:35" s="142" customFormat="1" ht="15">
      <c r="A75" s="150" t="s">
        <v>197</v>
      </c>
      <c r="B75" s="154">
        <f>IF(B72=0,0,12*PMT(B71/12,B72*12,-B74))</f>
        <v>0</v>
      </c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</row>
    <row r="76" spans="1:35" s="142" customFormat="1" ht="15">
      <c r="A76" s="152" t="s">
        <v>198</v>
      </c>
      <c r="B76" s="147"/>
      <c r="C76" s="147">
        <f>IF($G$46&gt;C69,0,B75)</f>
        <v>0</v>
      </c>
      <c r="D76" s="147">
        <f t="shared" ref="D76:AI76" si="134">IF($G$46&gt;D69,0,IF(C79-$B$75&gt;0,$B$75,C79))</f>
        <v>0</v>
      </c>
      <c r="E76" s="147">
        <f t="shared" si="134"/>
        <v>0</v>
      </c>
      <c r="F76" s="147">
        <f t="shared" si="134"/>
        <v>0</v>
      </c>
      <c r="G76" s="147">
        <f t="shared" si="134"/>
        <v>0</v>
      </c>
      <c r="H76" s="147">
        <f t="shared" si="134"/>
        <v>0</v>
      </c>
      <c r="I76" s="147">
        <f t="shared" si="134"/>
        <v>0</v>
      </c>
      <c r="J76" s="147">
        <f t="shared" si="134"/>
        <v>0</v>
      </c>
      <c r="K76" s="147">
        <f t="shared" si="134"/>
        <v>0</v>
      </c>
      <c r="L76" s="147">
        <f t="shared" si="134"/>
        <v>0</v>
      </c>
      <c r="M76" s="147">
        <f t="shared" si="134"/>
        <v>0</v>
      </c>
      <c r="N76" s="147">
        <f t="shared" si="134"/>
        <v>0</v>
      </c>
      <c r="O76" s="147">
        <f t="shared" si="134"/>
        <v>0</v>
      </c>
      <c r="P76" s="147">
        <f t="shared" si="134"/>
        <v>0</v>
      </c>
      <c r="Q76" s="147">
        <f t="shared" si="134"/>
        <v>0</v>
      </c>
      <c r="R76" s="147">
        <f t="shared" si="134"/>
        <v>0</v>
      </c>
      <c r="S76" s="147">
        <f t="shared" si="134"/>
        <v>0</v>
      </c>
      <c r="T76" s="147">
        <f t="shared" si="134"/>
        <v>0</v>
      </c>
      <c r="U76" s="147">
        <f t="shared" si="134"/>
        <v>0</v>
      </c>
      <c r="V76" s="147">
        <f t="shared" si="134"/>
        <v>0</v>
      </c>
      <c r="W76" s="147">
        <f t="shared" si="134"/>
        <v>0</v>
      </c>
      <c r="X76" s="147">
        <f t="shared" si="134"/>
        <v>0</v>
      </c>
      <c r="Y76" s="147">
        <f t="shared" si="134"/>
        <v>0</v>
      </c>
      <c r="Z76" s="147">
        <f t="shared" si="134"/>
        <v>0</v>
      </c>
      <c r="AA76" s="147">
        <f t="shared" si="134"/>
        <v>0</v>
      </c>
      <c r="AB76" s="147">
        <f t="shared" si="134"/>
        <v>0</v>
      </c>
      <c r="AC76" s="147">
        <f t="shared" si="134"/>
        <v>0</v>
      </c>
      <c r="AD76" s="147">
        <f t="shared" si="134"/>
        <v>0</v>
      </c>
      <c r="AE76" s="147">
        <f t="shared" si="134"/>
        <v>0</v>
      </c>
      <c r="AF76" s="147">
        <f t="shared" si="134"/>
        <v>0</v>
      </c>
      <c r="AG76" s="147">
        <f t="shared" si="134"/>
        <v>0</v>
      </c>
      <c r="AH76" s="147">
        <f t="shared" si="134"/>
        <v>0</v>
      </c>
      <c r="AI76" s="147">
        <f t="shared" si="134"/>
        <v>0</v>
      </c>
    </row>
    <row r="77" spans="1:35" s="142" customFormat="1" ht="15">
      <c r="A77" s="152" t="s">
        <v>138</v>
      </c>
      <c r="B77" s="147"/>
      <c r="C77" s="147">
        <f>IF($G$46&gt;C69,0,B73*$B$71)</f>
        <v>0</v>
      </c>
      <c r="D77" s="147">
        <f t="shared" ref="D77:AI77" si="135">IF($G$46&gt;D69,0,IF(C79-$B$75&gt;0,$B$71*C79,0))</f>
        <v>0</v>
      </c>
      <c r="E77" s="147">
        <f t="shared" si="135"/>
        <v>0</v>
      </c>
      <c r="F77" s="147">
        <f t="shared" si="135"/>
        <v>0</v>
      </c>
      <c r="G77" s="147">
        <f t="shared" si="135"/>
        <v>0</v>
      </c>
      <c r="H77" s="147">
        <f t="shared" si="135"/>
        <v>0</v>
      </c>
      <c r="I77" s="147">
        <f t="shared" si="135"/>
        <v>0</v>
      </c>
      <c r="J77" s="147">
        <f t="shared" si="135"/>
        <v>0</v>
      </c>
      <c r="K77" s="147">
        <f t="shared" si="135"/>
        <v>0</v>
      </c>
      <c r="L77" s="147">
        <f t="shared" si="135"/>
        <v>0</v>
      </c>
      <c r="M77" s="147">
        <f t="shared" si="135"/>
        <v>0</v>
      </c>
      <c r="N77" s="147">
        <f t="shared" si="135"/>
        <v>0</v>
      </c>
      <c r="O77" s="147">
        <f t="shared" si="135"/>
        <v>0</v>
      </c>
      <c r="P77" s="147">
        <f t="shared" si="135"/>
        <v>0</v>
      </c>
      <c r="Q77" s="147">
        <f t="shared" si="135"/>
        <v>0</v>
      </c>
      <c r="R77" s="147">
        <f t="shared" si="135"/>
        <v>0</v>
      </c>
      <c r="S77" s="147">
        <f t="shared" si="135"/>
        <v>0</v>
      </c>
      <c r="T77" s="147">
        <f t="shared" si="135"/>
        <v>0</v>
      </c>
      <c r="U77" s="147">
        <f t="shared" si="135"/>
        <v>0</v>
      </c>
      <c r="V77" s="147">
        <f t="shared" si="135"/>
        <v>0</v>
      </c>
      <c r="W77" s="147">
        <f t="shared" si="135"/>
        <v>0</v>
      </c>
      <c r="X77" s="147">
        <f t="shared" si="135"/>
        <v>0</v>
      </c>
      <c r="Y77" s="147">
        <f t="shared" si="135"/>
        <v>0</v>
      </c>
      <c r="Z77" s="147">
        <f t="shared" si="135"/>
        <v>0</v>
      </c>
      <c r="AA77" s="147">
        <f t="shared" si="135"/>
        <v>0</v>
      </c>
      <c r="AB77" s="147">
        <f t="shared" si="135"/>
        <v>0</v>
      </c>
      <c r="AC77" s="147">
        <f t="shared" si="135"/>
        <v>0</v>
      </c>
      <c r="AD77" s="147">
        <f t="shared" si="135"/>
        <v>0</v>
      </c>
      <c r="AE77" s="147">
        <f t="shared" si="135"/>
        <v>0</v>
      </c>
      <c r="AF77" s="147">
        <f t="shared" si="135"/>
        <v>0</v>
      </c>
      <c r="AG77" s="147">
        <f t="shared" si="135"/>
        <v>0</v>
      </c>
      <c r="AH77" s="147">
        <f t="shared" si="135"/>
        <v>0</v>
      </c>
      <c r="AI77" s="147">
        <f t="shared" si="135"/>
        <v>0</v>
      </c>
    </row>
    <row r="78" spans="1:35" s="142" customFormat="1" ht="15">
      <c r="A78" s="152" t="s">
        <v>139</v>
      </c>
      <c r="B78" s="147"/>
      <c r="C78" s="147">
        <f t="shared" ref="C78:AI78" si="136">C76-C77</f>
        <v>0</v>
      </c>
      <c r="D78" s="147">
        <f t="shared" si="136"/>
        <v>0</v>
      </c>
      <c r="E78" s="147">
        <f t="shared" si="136"/>
        <v>0</v>
      </c>
      <c r="F78" s="147">
        <f t="shared" si="136"/>
        <v>0</v>
      </c>
      <c r="G78" s="147">
        <f t="shared" si="136"/>
        <v>0</v>
      </c>
      <c r="H78" s="147">
        <f t="shared" si="136"/>
        <v>0</v>
      </c>
      <c r="I78" s="147">
        <f t="shared" si="136"/>
        <v>0</v>
      </c>
      <c r="J78" s="147">
        <f t="shared" si="136"/>
        <v>0</v>
      </c>
      <c r="K78" s="147">
        <f t="shared" si="136"/>
        <v>0</v>
      </c>
      <c r="L78" s="147">
        <f t="shared" si="136"/>
        <v>0</v>
      </c>
      <c r="M78" s="147">
        <f t="shared" si="136"/>
        <v>0</v>
      </c>
      <c r="N78" s="147">
        <f t="shared" si="136"/>
        <v>0</v>
      </c>
      <c r="O78" s="147">
        <f t="shared" si="136"/>
        <v>0</v>
      </c>
      <c r="P78" s="147">
        <f t="shared" si="136"/>
        <v>0</v>
      </c>
      <c r="Q78" s="147">
        <f t="shared" si="136"/>
        <v>0</v>
      </c>
      <c r="R78" s="147">
        <f t="shared" si="136"/>
        <v>0</v>
      </c>
      <c r="S78" s="147">
        <f t="shared" si="136"/>
        <v>0</v>
      </c>
      <c r="T78" s="147">
        <f t="shared" si="136"/>
        <v>0</v>
      </c>
      <c r="U78" s="147">
        <f t="shared" si="136"/>
        <v>0</v>
      </c>
      <c r="V78" s="147">
        <f t="shared" si="136"/>
        <v>0</v>
      </c>
      <c r="W78" s="147">
        <f t="shared" si="136"/>
        <v>0</v>
      </c>
      <c r="X78" s="147">
        <f t="shared" si="136"/>
        <v>0</v>
      </c>
      <c r="Y78" s="147">
        <f t="shared" si="136"/>
        <v>0</v>
      </c>
      <c r="Z78" s="147">
        <f t="shared" si="136"/>
        <v>0</v>
      </c>
      <c r="AA78" s="147">
        <f t="shared" si="136"/>
        <v>0</v>
      </c>
      <c r="AB78" s="147">
        <f t="shared" si="136"/>
        <v>0</v>
      </c>
      <c r="AC78" s="147">
        <f t="shared" si="136"/>
        <v>0</v>
      </c>
      <c r="AD78" s="147">
        <f t="shared" si="136"/>
        <v>0</v>
      </c>
      <c r="AE78" s="147">
        <f t="shared" si="136"/>
        <v>0</v>
      </c>
      <c r="AF78" s="147">
        <f t="shared" si="136"/>
        <v>0</v>
      </c>
      <c r="AG78" s="147">
        <f t="shared" si="136"/>
        <v>0</v>
      </c>
      <c r="AH78" s="147">
        <f t="shared" si="136"/>
        <v>0</v>
      </c>
      <c r="AI78" s="147">
        <f t="shared" si="136"/>
        <v>0</v>
      </c>
    </row>
    <row r="79" spans="1:35" s="142" customFormat="1" ht="15">
      <c r="A79" s="152" t="s">
        <v>199</v>
      </c>
      <c r="B79" s="147"/>
      <c r="C79" s="147">
        <f>B73-C78</f>
        <v>0</v>
      </c>
      <c r="D79" s="147">
        <f>C81-D78</f>
        <v>0</v>
      </c>
      <c r="E79" s="147">
        <f t="shared" ref="E79:AI79" si="137">D81-E78</f>
        <v>0</v>
      </c>
      <c r="F79" s="147">
        <f t="shared" si="137"/>
        <v>0</v>
      </c>
      <c r="G79" s="147">
        <f t="shared" si="137"/>
        <v>0</v>
      </c>
      <c r="H79" s="147">
        <f t="shared" si="137"/>
        <v>0</v>
      </c>
      <c r="I79" s="147">
        <f t="shared" si="137"/>
        <v>0</v>
      </c>
      <c r="J79" s="147">
        <f>I81-J78</f>
        <v>0</v>
      </c>
      <c r="K79" s="147">
        <f t="shared" si="137"/>
        <v>0</v>
      </c>
      <c r="L79" s="147">
        <f t="shared" si="137"/>
        <v>0</v>
      </c>
      <c r="M79" s="147">
        <f t="shared" si="137"/>
        <v>0</v>
      </c>
      <c r="N79" s="147">
        <f t="shared" si="137"/>
        <v>0</v>
      </c>
      <c r="O79" s="147">
        <f t="shared" si="137"/>
        <v>0</v>
      </c>
      <c r="P79" s="147">
        <f t="shared" si="137"/>
        <v>0</v>
      </c>
      <c r="Q79" s="147">
        <f t="shared" si="137"/>
        <v>0</v>
      </c>
      <c r="R79" s="147">
        <f t="shared" si="137"/>
        <v>0</v>
      </c>
      <c r="S79" s="147">
        <f t="shared" si="137"/>
        <v>0</v>
      </c>
      <c r="T79" s="147">
        <f t="shared" si="137"/>
        <v>0</v>
      </c>
      <c r="U79" s="147">
        <f t="shared" si="137"/>
        <v>0</v>
      </c>
      <c r="V79" s="147">
        <f t="shared" si="137"/>
        <v>0</v>
      </c>
      <c r="W79" s="147">
        <f t="shared" si="137"/>
        <v>0</v>
      </c>
      <c r="X79" s="147">
        <f t="shared" si="137"/>
        <v>0</v>
      </c>
      <c r="Y79" s="147">
        <f t="shared" si="137"/>
        <v>0</v>
      </c>
      <c r="Z79" s="147">
        <f t="shared" si="137"/>
        <v>0</v>
      </c>
      <c r="AA79" s="147">
        <f t="shared" si="137"/>
        <v>0</v>
      </c>
      <c r="AB79" s="147">
        <f t="shared" si="137"/>
        <v>0</v>
      </c>
      <c r="AC79" s="147">
        <f t="shared" si="137"/>
        <v>0</v>
      </c>
      <c r="AD79" s="147">
        <f t="shared" si="137"/>
        <v>0</v>
      </c>
      <c r="AE79" s="147">
        <f t="shared" si="137"/>
        <v>0</v>
      </c>
      <c r="AF79" s="147">
        <f t="shared" si="137"/>
        <v>0</v>
      </c>
      <c r="AG79" s="147">
        <f t="shared" si="137"/>
        <v>0</v>
      </c>
      <c r="AH79" s="147">
        <f t="shared" si="137"/>
        <v>0</v>
      </c>
      <c r="AI79" s="147">
        <f t="shared" si="137"/>
        <v>0</v>
      </c>
    </row>
    <row r="80" spans="1:35" s="142" customFormat="1" ht="15">
      <c r="A80" s="150" t="s">
        <v>200</v>
      </c>
      <c r="B80" s="150"/>
      <c r="C80" s="147">
        <f>IF(C79=0,0,+B71*B73-C77)</f>
        <v>0</v>
      </c>
      <c r="D80" s="147">
        <f t="shared" ref="D80:AI80" si="138">IF(D79=0,0,$B$71*(C79+C80)-D77)</f>
        <v>0</v>
      </c>
      <c r="E80" s="147">
        <f t="shared" si="138"/>
        <v>0</v>
      </c>
      <c r="F80" s="147">
        <f t="shared" si="138"/>
        <v>0</v>
      </c>
      <c r="G80" s="147">
        <f t="shared" si="138"/>
        <v>0</v>
      </c>
      <c r="H80" s="147">
        <f t="shared" si="138"/>
        <v>0</v>
      </c>
      <c r="I80" s="147">
        <f t="shared" si="138"/>
        <v>0</v>
      </c>
      <c r="J80" s="147">
        <f t="shared" si="138"/>
        <v>0</v>
      </c>
      <c r="K80" s="147">
        <f t="shared" si="138"/>
        <v>0</v>
      </c>
      <c r="L80" s="147">
        <f t="shared" si="138"/>
        <v>0</v>
      </c>
      <c r="M80" s="147">
        <f t="shared" si="138"/>
        <v>0</v>
      </c>
      <c r="N80" s="147">
        <f t="shared" si="138"/>
        <v>0</v>
      </c>
      <c r="O80" s="147">
        <f t="shared" si="138"/>
        <v>0</v>
      </c>
      <c r="P80" s="147">
        <f t="shared" si="138"/>
        <v>0</v>
      </c>
      <c r="Q80" s="147">
        <f t="shared" si="138"/>
        <v>0</v>
      </c>
      <c r="R80" s="147">
        <f t="shared" si="138"/>
        <v>0</v>
      </c>
      <c r="S80" s="147">
        <f t="shared" si="138"/>
        <v>0</v>
      </c>
      <c r="T80" s="147">
        <f t="shared" si="138"/>
        <v>0</v>
      </c>
      <c r="U80" s="147">
        <f t="shared" si="138"/>
        <v>0</v>
      </c>
      <c r="V80" s="147">
        <f t="shared" si="138"/>
        <v>0</v>
      </c>
      <c r="W80" s="147">
        <f t="shared" si="138"/>
        <v>0</v>
      </c>
      <c r="X80" s="147">
        <f t="shared" si="138"/>
        <v>0</v>
      </c>
      <c r="Y80" s="147">
        <f t="shared" si="138"/>
        <v>0</v>
      </c>
      <c r="Z80" s="147">
        <f t="shared" si="138"/>
        <v>0</v>
      </c>
      <c r="AA80" s="147">
        <f t="shared" si="138"/>
        <v>0</v>
      </c>
      <c r="AB80" s="147">
        <f t="shared" si="138"/>
        <v>0</v>
      </c>
      <c r="AC80" s="147">
        <f t="shared" si="138"/>
        <v>0</v>
      </c>
      <c r="AD80" s="147">
        <f t="shared" si="138"/>
        <v>0</v>
      </c>
      <c r="AE80" s="147">
        <f t="shared" si="138"/>
        <v>0</v>
      </c>
      <c r="AF80" s="147">
        <f t="shared" si="138"/>
        <v>0</v>
      </c>
      <c r="AG80" s="147">
        <f t="shared" si="138"/>
        <v>0</v>
      </c>
      <c r="AH80" s="147">
        <f t="shared" si="138"/>
        <v>0</v>
      </c>
      <c r="AI80" s="147">
        <f t="shared" si="138"/>
        <v>0</v>
      </c>
    </row>
    <row r="81" spans="1:35" s="142" customFormat="1" ht="15">
      <c r="A81" s="150" t="s">
        <v>201</v>
      </c>
      <c r="B81" s="150"/>
      <c r="C81" s="147">
        <f>C80+C79</f>
        <v>0</v>
      </c>
      <c r="D81" s="147">
        <f t="shared" ref="D81:AI81" si="139">D80+D79</f>
        <v>0</v>
      </c>
      <c r="E81" s="147">
        <f t="shared" si="139"/>
        <v>0</v>
      </c>
      <c r="F81" s="147">
        <f t="shared" si="139"/>
        <v>0</v>
      </c>
      <c r="G81" s="147">
        <f t="shared" si="139"/>
        <v>0</v>
      </c>
      <c r="H81" s="147">
        <f t="shared" si="139"/>
        <v>0</v>
      </c>
      <c r="I81" s="147">
        <f t="shared" si="139"/>
        <v>0</v>
      </c>
      <c r="J81" s="147">
        <f t="shared" si="139"/>
        <v>0</v>
      </c>
      <c r="K81" s="147">
        <f t="shared" si="139"/>
        <v>0</v>
      </c>
      <c r="L81" s="147">
        <f t="shared" si="139"/>
        <v>0</v>
      </c>
      <c r="M81" s="147">
        <f t="shared" si="139"/>
        <v>0</v>
      </c>
      <c r="N81" s="147">
        <f t="shared" si="139"/>
        <v>0</v>
      </c>
      <c r="O81" s="147">
        <f t="shared" si="139"/>
        <v>0</v>
      </c>
      <c r="P81" s="147">
        <f t="shared" si="139"/>
        <v>0</v>
      </c>
      <c r="Q81" s="147">
        <f t="shared" si="139"/>
        <v>0</v>
      </c>
      <c r="R81" s="147">
        <f t="shared" si="139"/>
        <v>0</v>
      </c>
      <c r="S81" s="147">
        <f t="shared" si="139"/>
        <v>0</v>
      </c>
      <c r="T81" s="147">
        <f t="shared" si="139"/>
        <v>0</v>
      </c>
      <c r="U81" s="147">
        <f t="shared" si="139"/>
        <v>0</v>
      </c>
      <c r="V81" s="147">
        <f t="shared" si="139"/>
        <v>0</v>
      </c>
      <c r="W81" s="147">
        <f t="shared" si="139"/>
        <v>0</v>
      </c>
      <c r="X81" s="147">
        <f t="shared" si="139"/>
        <v>0</v>
      </c>
      <c r="Y81" s="147">
        <f t="shared" si="139"/>
        <v>0</v>
      </c>
      <c r="Z81" s="147">
        <f t="shared" si="139"/>
        <v>0</v>
      </c>
      <c r="AA81" s="147">
        <f t="shared" si="139"/>
        <v>0</v>
      </c>
      <c r="AB81" s="147">
        <f t="shared" si="139"/>
        <v>0</v>
      </c>
      <c r="AC81" s="147">
        <f t="shared" si="139"/>
        <v>0</v>
      </c>
      <c r="AD81" s="147">
        <f t="shared" si="139"/>
        <v>0</v>
      </c>
      <c r="AE81" s="147">
        <f t="shared" si="139"/>
        <v>0</v>
      </c>
      <c r="AF81" s="147">
        <f t="shared" si="139"/>
        <v>0</v>
      </c>
      <c r="AG81" s="147">
        <f t="shared" si="139"/>
        <v>0</v>
      </c>
      <c r="AH81" s="147">
        <f t="shared" si="139"/>
        <v>0</v>
      </c>
      <c r="AI81" s="147">
        <f t="shared" si="139"/>
        <v>0</v>
      </c>
    </row>
    <row r="84" spans="1:35" s="142" customFormat="1" ht="15">
      <c r="A84" s="140" t="s">
        <v>122</v>
      </c>
      <c r="B84" s="140"/>
      <c r="C84" s="141">
        <v>1</v>
      </c>
      <c r="D84" s="141">
        <f t="shared" ref="D84:AI84" si="140">C84+1</f>
        <v>2</v>
      </c>
      <c r="E84" s="141">
        <f t="shared" si="140"/>
        <v>3</v>
      </c>
      <c r="F84" s="141">
        <f t="shared" si="140"/>
        <v>4</v>
      </c>
      <c r="G84" s="141">
        <f t="shared" si="140"/>
        <v>5</v>
      </c>
      <c r="H84" s="141">
        <f t="shared" si="140"/>
        <v>6</v>
      </c>
      <c r="I84" s="141">
        <f t="shared" si="140"/>
        <v>7</v>
      </c>
      <c r="J84" s="141">
        <f t="shared" si="140"/>
        <v>8</v>
      </c>
      <c r="K84" s="141">
        <f t="shared" si="140"/>
        <v>9</v>
      </c>
      <c r="L84" s="141">
        <f t="shared" si="140"/>
        <v>10</v>
      </c>
      <c r="M84" s="141">
        <f t="shared" si="140"/>
        <v>11</v>
      </c>
      <c r="N84" s="141">
        <f t="shared" si="140"/>
        <v>12</v>
      </c>
      <c r="O84" s="141">
        <f t="shared" si="140"/>
        <v>13</v>
      </c>
      <c r="P84" s="141">
        <f t="shared" si="140"/>
        <v>14</v>
      </c>
      <c r="Q84" s="141">
        <f t="shared" si="140"/>
        <v>15</v>
      </c>
      <c r="R84" s="141">
        <f t="shared" si="140"/>
        <v>16</v>
      </c>
      <c r="S84" s="141">
        <f t="shared" si="140"/>
        <v>17</v>
      </c>
      <c r="T84" s="141">
        <f t="shared" si="140"/>
        <v>18</v>
      </c>
      <c r="U84" s="141">
        <f t="shared" si="140"/>
        <v>19</v>
      </c>
      <c r="V84" s="141">
        <f t="shared" si="140"/>
        <v>20</v>
      </c>
      <c r="W84" s="141">
        <f t="shared" si="140"/>
        <v>21</v>
      </c>
      <c r="X84" s="141">
        <f t="shared" si="140"/>
        <v>22</v>
      </c>
      <c r="Y84" s="141">
        <f t="shared" si="140"/>
        <v>23</v>
      </c>
      <c r="Z84" s="141">
        <f t="shared" si="140"/>
        <v>24</v>
      </c>
      <c r="AA84" s="141">
        <f t="shared" si="140"/>
        <v>25</v>
      </c>
      <c r="AB84" s="141">
        <f t="shared" si="140"/>
        <v>26</v>
      </c>
      <c r="AC84" s="141">
        <f t="shared" si="140"/>
        <v>27</v>
      </c>
      <c r="AD84" s="141">
        <f t="shared" si="140"/>
        <v>28</v>
      </c>
      <c r="AE84" s="141">
        <f t="shared" si="140"/>
        <v>29</v>
      </c>
      <c r="AF84" s="141">
        <f t="shared" si="140"/>
        <v>30</v>
      </c>
      <c r="AG84" s="141">
        <f t="shared" si="140"/>
        <v>31</v>
      </c>
      <c r="AH84" s="141">
        <f t="shared" si="140"/>
        <v>32</v>
      </c>
      <c r="AI84" s="141">
        <f t="shared" si="140"/>
        <v>33</v>
      </c>
    </row>
    <row r="85" spans="1:35" s="142" customFormat="1" ht="15">
      <c r="A85" s="151" t="s">
        <v>135</v>
      </c>
      <c r="B85" s="151" t="s">
        <v>135</v>
      </c>
      <c r="C85" s="151" t="s">
        <v>135</v>
      </c>
      <c r="D85" s="151" t="s">
        <v>135</v>
      </c>
      <c r="E85" s="151" t="s">
        <v>135</v>
      </c>
      <c r="F85" s="151" t="s">
        <v>135</v>
      </c>
      <c r="G85" s="151" t="s">
        <v>135</v>
      </c>
      <c r="H85" s="151" t="s">
        <v>135</v>
      </c>
      <c r="I85" s="151" t="s">
        <v>135</v>
      </c>
      <c r="J85" s="151" t="s">
        <v>135</v>
      </c>
      <c r="K85" s="151" t="s">
        <v>135</v>
      </c>
      <c r="L85" s="151" t="s">
        <v>135</v>
      </c>
      <c r="M85" s="151" t="s">
        <v>135</v>
      </c>
      <c r="N85" s="151" t="s">
        <v>135</v>
      </c>
      <c r="O85" s="151" t="s">
        <v>135</v>
      </c>
      <c r="P85" s="151" t="s">
        <v>135</v>
      </c>
      <c r="Q85" s="151" t="s">
        <v>135</v>
      </c>
      <c r="R85" s="151" t="s">
        <v>135</v>
      </c>
      <c r="S85" s="151" t="s">
        <v>135</v>
      </c>
      <c r="T85" s="151" t="s">
        <v>135</v>
      </c>
      <c r="U85" s="151" t="s">
        <v>135</v>
      </c>
      <c r="V85" s="151" t="s">
        <v>135</v>
      </c>
      <c r="W85" s="151" t="s">
        <v>135</v>
      </c>
      <c r="X85" s="151" t="s">
        <v>135</v>
      </c>
      <c r="Y85" s="151" t="s">
        <v>135</v>
      </c>
      <c r="Z85" s="151" t="s">
        <v>135</v>
      </c>
      <c r="AA85" s="151" t="s">
        <v>135</v>
      </c>
      <c r="AB85" s="151" t="s">
        <v>135</v>
      </c>
      <c r="AC85" s="151" t="s">
        <v>135</v>
      </c>
      <c r="AD85" s="151" t="s">
        <v>135</v>
      </c>
      <c r="AE85" s="151" t="s">
        <v>135</v>
      </c>
      <c r="AF85" s="151" t="s">
        <v>135</v>
      </c>
      <c r="AG85" s="151" t="s">
        <v>135</v>
      </c>
      <c r="AH85" s="151" t="s">
        <v>135</v>
      </c>
      <c r="AI85" s="151" t="s">
        <v>135</v>
      </c>
    </row>
    <row r="86" spans="1:35" s="142" customFormat="1" ht="15">
      <c r="A86" s="152" t="s">
        <v>141</v>
      </c>
      <c r="B86" s="149">
        <f>D47</f>
        <v>0</v>
      </c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</row>
    <row r="87" spans="1:35" s="142" customFormat="1" ht="15">
      <c r="A87" s="152" t="s">
        <v>202</v>
      </c>
      <c r="B87" s="153">
        <f>E47</f>
        <v>0</v>
      </c>
      <c r="C87" s="149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</row>
    <row r="88" spans="1:35" s="142" customFormat="1" ht="15">
      <c r="A88" s="150" t="s">
        <v>137</v>
      </c>
      <c r="B88" s="154">
        <f>C47</f>
        <v>0</v>
      </c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  <c r="AI88" s="154"/>
    </row>
    <row r="89" spans="1:35" s="142" customFormat="1" ht="15">
      <c r="A89" s="150" t="s">
        <v>196</v>
      </c>
      <c r="B89" s="154" t="e">
        <f>IF(G47=1,B88,INDEX(C96:AI96,,G47-1))</f>
        <v>#VALUE!</v>
      </c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</row>
    <row r="90" spans="1:35" s="142" customFormat="1" ht="15">
      <c r="A90" s="150" t="s">
        <v>197</v>
      </c>
      <c r="B90" s="154">
        <f>IF(B87=0,0,12*PMT(B86/12,B87*12,-B89))</f>
        <v>0</v>
      </c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</row>
    <row r="91" spans="1:35" s="142" customFormat="1" ht="15">
      <c r="A91" s="152" t="s">
        <v>198</v>
      </c>
      <c r="B91" s="147"/>
      <c r="C91" s="147">
        <f>IF($G$47&gt;C84,0,B90)</f>
        <v>0</v>
      </c>
      <c r="D91" s="147">
        <f t="shared" ref="D91:AI91" si="141">IF($G$47&gt;D84,0,IF(C94-$B$90&gt;0,$B$90,C94))</f>
        <v>0</v>
      </c>
      <c r="E91" s="147">
        <f t="shared" si="141"/>
        <v>0</v>
      </c>
      <c r="F91" s="147">
        <f t="shared" si="141"/>
        <v>0</v>
      </c>
      <c r="G91" s="147">
        <f t="shared" si="141"/>
        <v>0</v>
      </c>
      <c r="H91" s="147">
        <f t="shared" si="141"/>
        <v>0</v>
      </c>
      <c r="I91" s="147">
        <f t="shared" si="141"/>
        <v>0</v>
      </c>
      <c r="J91" s="147">
        <f t="shared" si="141"/>
        <v>0</v>
      </c>
      <c r="K91" s="147">
        <f t="shared" si="141"/>
        <v>0</v>
      </c>
      <c r="L91" s="147">
        <f t="shared" si="141"/>
        <v>0</v>
      </c>
      <c r="M91" s="147">
        <f t="shared" si="141"/>
        <v>0</v>
      </c>
      <c r="N91" s="147">
        <f t="shared" si="141"/>
        <v>0</v>
      </c>
      <c r="O91" s="147">
        <f t="shared" si="141"/>
        <v>0</v>
      </c>
      <c r="P91" s="147">
        <f t="shared" si="141"/>
        <v>0</v>
      </c>
      <c r="Q91" s="147">
        <f t="shared" si="141"/>
        <v>0</v>
      </c>
      <c r="R91" s="147">
        <f t="shared" si="141"/>
        <v>0</v>
      </c>
      <c r="S91" s="147">
        <f t="shared" si="141"/>
        <v>0</v>
      </c>
      <c r="T91" s="147">
        <f t="shared" si="141"/>
        <v>0</v>
      </c>
      <c r="U91" s="147">
        <f t="shared" si="141"/>
        <v>0</v>
      </c>
      <c r="V91" s="147">
        <f t="shared" si="141"/>
        <v>0</v>
      </c>
      <c r="W91" s="147">
        <f t="shared" si="141"/>
        <v>0</v>
      </c>
      <c r="X91" s="147">
        <f t="shared" si="141"/>
        <v>0</v>
      </c>
      <c r="Y91" s="147">
        <f t="shared" si="141"/>
        <v>0</v>
      </c>
      <c r="Z91" s="147">
        <f t="shared" si="141"/>
        <v>0</v>
      </c>
      <c r="AA91" s="147">
        <f t="shared" si="141"/>
        <v>0</v>
      </c>
      <c r="AB91" s="147">
        <f t="shared" si="141"/>
        <v>0</v>
      </c>
      <c r="AC91" s="147">
        <f t="shared" si="141"/>
        <v>0</v>
      </c>
      <c r="AD91" s="147">
        <f t="shared" si="141"/>
        <v>0</v>
      </c>
      <c r="AE91" s="147">
        <f t="shared" si="141"/>
        <v>0</v>
      </c>
      <c r="AF91" s="147">
        <f t="shared" si="141"/>
        <v>0</v>
      </c>
      <c r="AG91" s="147">
        <f t="shared" si="141"/>
        <v>0</v>
      </c>
      <c r="AH91" s="147">
        <f t="shared" si="141"/>
        <v>0</v>
      </c>
      <c r="AI91" s="147">
        <f t="shared" si="141"/>
        <v>0</v>
      </c>
    </row>
    <row r="92" spans="1:35" s="142" customFormat="1" ht="15">
      <c r="A92" s="152" t="s">
        <v>138</v>
      </c>
      <c r="B92" s="147"/>
      <c r="C92" s="147">
        <f>IF($G$46&gt;C84,0,B88*$B$86)</f>
        <v>0</v>
      </c>
      <c r="D92" s="147">
        <f t="shared" ref="D92:AI92" si="142">IF($G$47&gt;D84,0,IF(C94-$B$90&gt;0,$B$86*C94,0))</f>
        <v>0</v>
      </c>
      <c r="E92" s="147">
        <f t="shared" si="142"/>
        <v>0</v>
      </c>
      <c r="F92" s="147">
        <f t="shared" si="142"/>
        <v>0</v>
      </c>
      <c r="G92" s="147">
        <f t="shared" si="142"/>
        <v>0</v>
      </c>
      <c r="H92" s="147">
        <f t="shared" si="142"/>
        <v>0</v>
      </c>
      <c r="I92" s="147">
        <f t="shared" si="142"/>
        <v>0</v>
      </c>
      <c r="J92" s="147">
        <f t="shared" si="142"/>
        <v>0</v>
      </c>
      <c r="K92" s="147">
        <f t="shared" si="142"/>
        <v>0</v>
      </c>
      <c r="L92" s="147">
        <f t="shared" si="142"/>
        <v>0</v>
      </c>
      <c r="M92" s="147">
        <f t="shared" si="142"/>
        <v>0</v>
      </c>
      <c r="N92" s="147">
        <f t="shared" si="142"/>
        <v>0</v>
      </c>
      <c r="O92" s="147">
        <f t="shared" si="142"/>
        <v>0</v>
      </c>
      <c r="P92" s="147">
        <f t="shared" si="142"/>
        <v>0</v>
      </c>
      <c r="Q92" s="147">
        <f t="shared" si="142"/>
        <v>0</v>
      </c>
      <c r="R92" s="147">
        <f t="shared" si="142"/>
        <v>0</v>
      </c>
      <c r="S92" s="147">
        <f t="shared" si="142"/>
        <v>0</v>
      </c>
      <c r="T92" s="147">
        <f t="shared" si="142"/>
        <v>0</v>
      </c>
      <c r="U92" s="147">
        <f t="shared" si="142"/>
        <v>0</v>
      </c>
      <c r="V92" s="147">
        <f t="shared" si="142"/>
        <v>0</v>
      </c>
      <c r="W92" s="147">
        <f t="shared" si="142"/>
        <v>0</v>
      </c>
      <c r="X92" s="147">
        <f t="shared" si="142"/>
        <v>0</v>
      </c>
      <c r="Y92" s="147">
        <f t="shared" si="142"/>
        <v>0</v>
      </c>
      <c r="Z92" s="147">
        <f t="shared" si="142"/>
        <v>0</v>
      </c>
      <c r="AA92" s="147">
        <f t="shared" si="142"/>
        <v>0</v>
      </c>
      <c r="AB92" s="147">
        <f t="shared" si="142"/>
        <v>0</v>
      </c>
      <c r="AC92" s="147">
        <f t="shared" si="142"/>
        <v>0</v>
      </c>
      <c r="AD92" s="147">
        <f t="shared" si="142"/>
        <v>0</v>
      </c>
      <c r="AE92" s="147">
        <f t="shared" si="142"/>
        <v>0</v>
      </c>
      <c r="AF92" s="147">
        <f t="shared" si="142"/>
        <v>0</v>
      </c>
      <c r="AG92" s="147">
        <f t="shared" si="142"/>
        <v>0</v>
      </c>
      <c r="AH92" s="147">
        <f t="shared" si="142"/>
        <v>0</v>
      </c>
      <c r="AI92" s="147">
        <f t="shared" si="142"/>
        <v>0</v>
      </c>
    </row>
    <row r="93" spans="1:35" s="142" customFormat="1" ht="15">
      <c r="A93" s="152" t="s">
        <v>139</v>
      </c>
      <c r="B93" s="147"/>
      <c r="C93" s="147">
        <f t="shared" ref="C93:AI93" si="143">C91-C92</f>
        <v>0</v>
      </c>
      <c r="D93" s="147">
        <f t="shared" si="143"/>
        <v>0</v>
      </c>
      <c r="E93" s="147">
        <f t="shared" si="143"/>
        <v>0</v>
      </c>
      <c r="F93" s="147">
        <f t="shared" si="143"/>
        <v>0</v>
      </c>
      <c r="G93" s="147">
        <f t="shared" si="143"/>
        <v>0</v>
      </c>
      <c r="H93" s="147">
        <f t="shared" si="143"/>
        <v>0</v>
      </c>
      <c r="I93" s="147">
        <f t="shared" si="143"/>
        <v>0</v>
      </c>
      <c r="J93" s="147">
        <f t="shared" si="143"/>
        <v>0</v>
      </c>
      <c r="K93" s="147">
        <f t="shared" si="143"/>
        <v>0</v>
      </c>
      <c r="L93" s="147">
        <f t="shared" si="143"/>
        <v>0</v>
      </c>
      <c r="M93" s="147">
        <f t="shared" si="143"/>
        <v>0</v>
      </c>
      <c r="N93" s="147">
        <f t="shared" si="143"/>
        <v>0</v>
      </c>
      <c r="O93" s="147">
        <f t="shared" si="143"/>
        <v>0</v>
      </c>
      <c r="P93" s="147">
        <f t="shared" si="143"/>
        <v>0</v>
      </c>
      <c r="Q93" s="147">
        <f t="shared" si="143"/>
        <v>0</v>
      </c>
      <c r="R93" s="147">
        <f t="shared" si="143"/>
        <v>0</v>
      </c>
      <c r="S93" s="147">
        <f t="shared" si="143"/>
        <v>0</v>
      </c>
      <c r="T93" s="147">
        <f t="shared" si="143"/>
        <v>0</v>
      </c>
      <c r="U93" s="147">
        <f t="shared" si="143"/>
        <v>0</v>
      </c>
      <c r="V93" s="147">
        <f t="shared" si="143"/>
        <v>0</v>
      </c>
      <c r="W93" s="147">
        <f t="shared" si="143"/>
        <v>0</v>
      </c>
      <c r="X93" s="147">
        <f t="shared" si="143"/>
        <v>0</v>
      </c>
      <c r="Y93" s="147">
        <f t="shared" si="143"/>
        <v>0</v>
      </c>
      <c r="Z93" s="147">
        <f t="shared" si="143"/>
        <v>0</v>
      </c>
      <c r="AA93" s="147">
        <f t="shared" si="143"/>
        <v>0</v>
      </c>
      <c r="AB93" s="147">
        <f t="shared" si="143"/>
        <v>0</v>
      </c>
      <c r="AC93" s="147">
        <f t="shared" si="143"/>
        <v>0</v>
      </c>
      <c r="AD93" s="147">
        <f t="shared" si="143"/>
        <v>0</v>
      </c>
      <c r="AE93" s="147">
        <f t="shared" si="143"/>
        <v>0</v>
      </c>
      <c r="AF93" s="147">
        <f t="shared" si="143"/>
        <v>0</v>
      </c>
      <c r="AG93" s="147">
        <f t="shared" si="143"/>
        <v>0</v>
      </c>
      <c r="AH93" s="147">
        <f t="shared" si="143"/>
        <v>0</v>
      </c>
      <c r="AI93" s="147">
        <f t="shared" si="143"/>
        <v>0</v>
      </c>
    </row>
    <row r="94" spans="1:35" s="142" customFormat="1" ht="15">
      <c r="A94" s="152" t="s">
        <v>199</v>
      </c>
      <c r="B94" s="147"/>
      <c r="C94" s="147">
        <f>B88-C93</f>
        <v>0</v>
      </c>
      <c r="D94" s="147">
        <f t="shared" ref="D94:AI94" si="144">C96-D93</f>
        <v>0</v>
      </c>
      <c r="E94" s="147">
        <f t="shared" si="144"/>
        <v>0</v>
      </c>
      <c r="F94" s="147">
        <f t="shared" si="144"/>
        <v>0</v>
      </c>
      <c r="G94" s="147">
        <f t="shared" si="144"/>
        <v>0</v>
      </c>
      <c r="H94" s="147">
        <f t="shared" si="144"/>
        <v>0</v>
      </c>
      <c r="I94" s="147">
        <f t="shared" si="144"/>
        <v>0</v>
      </c>
      <c r="J94" s="147">
        <f t="shared" si="144"/>
        <v>0</v>
      </c>
      <c r="K94" s="147">
        <f t="shared" si="144"/>
        <v>0</v>
      </c>
      <c r="L94" s="147">
        <f t="shared" si="144"/>
        <v>0</v>
      </c>
      <c r="M94" s="147">
        <f t="shared" si="144"/>
        <v>0</v>
      </c>
      <c r="N94" s="147">
        <f t="shared" si="144"/>
        <v>0</v>
      </c>
      <c r="O94" s="147">
        <f t="shared" si="144"/>
        <v>0</v>
      </c>
      <c r="P94" s="147">
        <f t="shared" si="144"/>
        <v>0</v>
      </c>
      <c r="Q94" s="147">
        <f t="shared" si="144"/>
        <v>0</v>
      </c>
      <c r="R94" s="147">
        <f t="shared" si="144"/>
        <v>0</v>
      </c>
      <c r="S94" s="147">
        <f t="shared" si="144"/>
        <v>0</v>
      </c>
      <c r="T94" s="147">
        <f t="shared" si="144"/>
        <v>0</v>
      </c>
      <c r="U94" s="147">
        <f t="shared" si="144"/>
        <v>0</v>
      </c>
      <c r="V94" s="147">
        <f t="shared" si="144"/>
        <v>0</v>
      </c>
      <c r="W94" s="147">
        <f t="shared" si="144"/>
        <v>0</v>
      </c>
      <c r="X94" s="147">
        <f t="shared" si="144"/>
        <v>0</v>
      </c>
      <c r="Y94" s="147">
        <f t="shared" si="144"/>
        <v>0</v>
      </c>
      <c r="Z94" s="147">
        <f t="shared" si="144"/>
        <v>0</v>
      </c>
      <c r="AA94" s="147">
        <f t="shared" si="144"/>
        <v>0</v>
      </c>
      <c r="AB94" s="147">
        <f t="shared" si="144"/>
        <v>0</v>
      </c>
      <c r="AC94" s="147">
        <f t="shared" si="144"/>
        <v>0</v>
      </c>
      <c r="AD94" s="147">
        <f t="shared" si="144"/>
        <v>0</v>
      </c>
      <c r="AE94" s="147">
        <f t="shared" si="144"/>
        <v>0</v>
      </c>
      <c r="AF94" s="147">
        <f t="shared" si="144"/>
        <v>0</v>
      </c>
      <c r="AG94" s="147">
        <f t="shared" si="144"/>
        <v>0</v>
      </c>
      <c r="AH94" s="147">
        <f t="shared" si="144"/>
        <v>0</v>
      </c>
      <c r="AI94" s="147">
        <f t="shared" si="144"/>
        <v>0</v>
      </c>
    </row>
    <row r="95" spans="1:35" s="142" customFormat="1" ht="15">
      <c r="A95" s="150" t="s">
        <v>200</v>
      </c>
      <c r="B95" s="150"/>
      <c r="C95" s="147">
        <f>IF(C94=0,0,+B86*B88-C92)</f>
        <v>0</v>
      </c>
      <c r="D95" s="147">
        <f t="shared" ref="D95:AI95" si="145">IF(D94=0,0,$B$86*(C94+C95)-D92)</f>
        <v>0</v>
      </c>
      <c r="E95" s="147">
        <f t="shared" si="145"/>
        <v>0</v>
      </c>
      <c r="F95" s="147">
        <f t="shared" si="145"/>
        <v>0</v>
      </c>
      <c r="G95" s="147">
        <f t="shared" si="145"/>
        <v>0</v>
      </c>
      <c r="H95" s="147">
        <f t="shared" si="145"/>
        <v>0</v>
      </c>
      <c r="I95" s="147">
        <f t="shared" si="145"/>
        <v>0</v>
      </c>
      <c r="J95" s="147">
        <f t="shared" si="145"/>
        <v>0</v>
      </c>
      <c r="K95" s="147">
        <f t="shared" si="145"/>
        <v>0</v>
      </c>
      <c r="L95" s="147">
        <f t="shared" si="145"/>
        <v>0</v>
      </c>
      <c r="M95" s="147">
        <f t="shared" si="145"/>
        <v>0</v>
      </c>
      <c r="N95" s="147">
        <f t="shared" si="145"/>
        <v>0</v>
      </c>
      <c r="O95" s="147">
        <f t="shared" si="145"/>
        <v>0</v>
      </c>
      <c r="P95" s="147">
        <f t="shared" si="145"/>
        <v>0</v>
      </c>
      <c r="Q95" s="147">
        <f t="shared" si="145"/>
        <v>0</v>
      </c>
      <c r="R95" s="147">
        <f t="shared" si="145"/>
        <v>0</v>
      </c>
      <c r="S95" s="147">
        <f t="shared" si="145"/>
        <v>0</v>
      </c>
      <c r="T95" s="147">
        <f t="shared" si="145"/>
        <v>0</v>
      </c>
      <c r="U95" s="147">
        <f t="shared" si="145"/>
        <v>0</v>
      </c>
      <c r="V95" s="147">
        <f t="shared" si="145"/>
        <v>0</v>
      </c>
      <c r="W95" s="147">
        <f t="shared" si="145"/>
        <v>0</v>
      </c>
      <c r="X95" s="147">
        <f t="shared" si="145"/>
        <v>0</v>
      </c>
      <c r="Y95" s="147">
        <f t="shared" si="145"/>
        <v>0</v>
      </c>
      <c r="Z95" s="147">
        <f t="shared" si="145"/>
        <v>0</v>
      </c>
      <c r="AA95" s="147">
        <f t="shared" si="145"/>
        <v>0</v>
      </c>
      <c r="AB95" s="147">
        <f t="shared" si="145"/>
        <v>0</v>
      </c>
      <c r="AC95" s="147">
        <f t="shared" si="145"/>
        <v>0</v>
      </c>
      <c r="AD95" s="147">
        <f t="shared" si="145"/>
        <v>0</v>
      </c>
      <c r="AE95" s="147">
        <f t="shared" si="145"/>
        <v>0</v>
      </c>
      <c r="AF95" s="147">
        <f t="shared" si="145"/>
        <v>0</v>
      </c>
      <c r="AG95" s="147">
        <f t="shared" si="145"/>
        <v>0</v>
      </c>
      <c r="AH95" s="147">
        <f t="shared" si="145"/>
        <v>0</v>
      </c>
      <c r="AI95" s="147">
        <f t="shared" si="145"/>
        <v>0</v>
      </c>
    </row>
    <row r="96" spans="1:35" s="142" customFormat="1" ht="15">
      <c r="A96" s="150" t="s">
        <v>201</v>
      </c>
      <c r="B96" s="150"/>
      <c r="C96" s="147">
        <f>C95+C94</f>
        <v>0</v>
      </c>
      <c r="D96" s="147">
        <f t="shared" ref="D96:AI96" si="146">D95+D94</f>
        <v>0</v>
      </c>
      <c r="E96" s="147">
        <f t="shared" si="146"/>
        <v>0</v>
      </c>
      <c r="F96" s="147">
        <f t="shared" si="146"/>
        <v>0</v>
      </c>
      <c r="G96" s="147">
        <f t="shared" si="146"/>
        <v>0</v>
      </c>
      <c r="H96" s="147">
        <f t="shared" si="146"/>
        <v>0</v>
      </c>
      <c r="I96" s="147">
        <f t="shared" si="146"/>
        <v>0</v>
      </c>
      <c r="J96" s="147">
        <f t="shared" si="146"/>
        <v>0</v>
      </c>
      <c r="K96" s="147">
        <f t="shared" si="146"/>
        <v>0</v>
      </c>
      <c r="L96" s="147">
        <f t="shared" si="146"/>
        <v>0</v>
      </c>
      <c r="M96" s="147">
        <f t="shared" si="146"/>
        <v>0</v>
      </c>
      <c r="N96" s="147">
        <f t="shared" si="146"/>
        <v>0</v>
      </c>
      <c r="O96" s="147">
        <f t="shared" si="146"/>
        <v>0</v>
      </c>
      <c r="P96" s="147">
        <f t="shared" si="146"/>
        <v>0</v>
      </c>
      <c r="Q96" s="147">
        <f t="shared" si="146"/>
        <v>0</v>
      </c>
      <c r="R96" s="147">
        <f t="shared" si="146"/>
        <v>0</v>
      </c>
      <c r="S96" s="147">
        <f t="shared" si="146"/>
        <v>0</v>
      </c>
      <c r="T96" s="147">
        <f t="shared" si="146"/>
        <v>0</v>
      </c>
      <c r="U96" s="147">
        <f t="shared" si="146"/>
        <v>0</v>
      </c>
      <c r="V96" s="147">
        <f t="shared" si="146"/>
        <v>0</v>
      </c>
      <c r="W96" s="147">
        <f t="shared" si="146"/>
        <v>0</v>
      </c>
      <c r="X96" s="147">
        <f t="shared" si="146"/>
        <v>0</v>
      </c>
      <c r="Y96" s="147">
        <f t="shared" si="146"/>
        <v>0</v>
      </c>
      <c r="Z96" s="147">
        <f t="shared" si="146"/>
        <v>0</v>
      </c>
      <c r="AA96" s="147">
        <f t="shared" si="146"/>
        <v>0</v>
      </c>
      <c r="AB96" s="147">
        <f t="shared" si="146"/>
        <v>0</v>
      </c>
      <c r="AC96" s="147">
        <f t="shared" si="146"/>
        <v>0</v>
      </c>
      <c r="AD96" s="147">
        <f t="shared" si="146"/>
        <v>0</v>
      </c>
      <c r="AE96" s="147">
        <f t="shared" si="146"/>
        <v>0</v>
      </c>
      <c r="AF96" s="147">
        <f t="shared" si="146"/>
        <v>0</v>
      </c>
      <c r="AG96" s="147">
        <f t="shared" si="146"/>
        <v>0</v>
      </c>
      <c r="AH96" s="147">
        <f t="shared" si="146"/>
        <v>0</v>
      </c>
      <c r="AI96" s="147">
        <f t="shared" si="146"/>
        <v>0</v>
      </c>
    </row>
  </sheetData>
  <sheetProtection password="9CCF" sheet="1" objects="1" scenarios="1"/>
  <mergeCells count="3">
    <mergeCell ref="A1:T1"/>
    <mergeCell ref="A2:T2"/>
    <mergeCell ref="B7:C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Unit Information</vt:lpstr>
      <vt:lpstr># HTF Assisted Units</vt:lpstr>
      <vt:lpstr>Development Cost Schedule</vt:lpstr>
      <vt:lpstr>Operating Expense Information</vt:lpstr>
      <vt:lpstr>Sources and Uses</vt:lpstr>
      <vt:lpstr>Pro Forma</vt:lpstr>
    </vt:vector>
  </TitlesOfParts>
  <Company>NE Dept of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 Forma &amp; Project Design</dc:title>
  <dc:creator>NEDED/HCD</dc:creator>
  <dc:description>Revised February 12, 2013</dc:description>
  <cp:lastModifiedBy>Otto, Pamela</cp:lastModifiedBy>
  <cp:lastPrinted>2013-02-05T22:29:03Z</cp:lastPrinted>
  <dcterms:created xsi:type="dcterms:W3CDTF">2012-12-26T21:35:15Z</dcterms:created>
  <dcterms:modified xsi:type="dcterms:W3CDTF">2018-11-01T20:18:42Z</dcterms:modified>
</cp:coreProperties>
</file>